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Inventario de residuos 2024\Datos\"/>
    </mc:Choice>
  </mc:AlternateContent>
  <xr:revisionPtr revIDLastSave="0" documentId="13_ncr:1_{3FBC3A7E-994D-41D4-9C9F-162AB7CFA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emiliaga" sheetId="5" r:id="rId1"/>
    <sheet name="Bilketa" sheetId="1" r:id="rId2"/>
    <sheet name="Tratamendua" sheetId="2" r:id="rId3"/>
    <sheet name="Tasa" sheetId="3" r:id="rId4"/>
    <sheet name="Papera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H8" i="4"/>
  <c r="H14" i="4"/>
  <c r="H9" i="4"/>
  <c r="H5" i="4"/>
  <c r="D9" i="4"/>
  <c r="D14" i="4"/>
  <c r="V39" i="3"/>
  <c r="I38" i="3"/>
  <c r="H38" i="3"/>
  <c r="G38" i="3"/>
  <c r="F38" i="3"/>
  <c r="E38" i="3"/>
  <c r="J38" i="3" s="1"/>
  <c r="D38" i="3"/>
  <c r="C38" i="3"/>
  <c r="B38" i="3"/>
  <c r="W37" i="3"/>
  <c r="V37" i="3"/>
  <c r="U37" i="3"/>
  <c r="T37" i="3"/>
  <c r="S37" i="3"/>
  <c r="R37" i="3"/>
  <c r="Q37" i="3"/>
  <c r="P37" i="3"/>
  <c r="X37" i="3" s="1"/>
  <c r="J37" i="3"/>
  <c r="W36" i="3"/>
  <c r="V36" i="3"/>
  <c r="U36" i="3"/>
  <c r="T36" i="3"/>
  <c r="S36" i="3"/>
  <c r="R36" i="3"/>
  <c r="Q36" i="3"/>
  <c r="P36" i="3"/>
  <c r="X36" i="3" s="1"/>
  <c r="J36" i="3"/>
  <c r="X35" i="3"/>
  <c r="W35" i="3"/>
  <c r="V35" i="3"/>
  <c r="U35" i="3"/>
  <c r="T35" i="3"/>
  <c r="S35" i="3"/>
  <c r="R35" i="3"/>
  <c r="Q35" i="3"/>
  <c r="P35" i="3"/>
  <c r="J35" i="3"/>
  <c r="W34" i="3"/>
  <c r="V34" i="3"/>
  <c r="X34" i="3" s="1"/>
  <c r="U34" i="3"/>
  <c r="T34" i="3"/>
  <c r="S34" i="3"/>
  <c r="R34" i="3"/>
  <c r="Q34" i="3"/>
  <c r="P34" i="3"/>
  <c r="J34" i="3"/>
  <c r="W33" i="3"/>
  <c r="V33" i="3"/>
  <c r="U33" i="3"/>
  <c r="T33" i="3"/>
  <c r="X33" i="3" s="1"/>
  <c r="S33" i="3"/>
  <c r="R33" i="3"/>
  <c r="Q33" i="3"/>
  <c r="P33" i="3"/>
  <c r="J33" i="3"/>
  <c r="W32" i="3"/>
  <c r="V32" i="3"/>
  <c r="U32" i="3"/>
  <c r="T32" i="3"/>
  <c r="S32" i="3"/>
  <c r="R32" i="3"/>
  <c r="X32" i="3" s="1"/>
  <c r="Q32" i="3"/>
  <c r="P32" i="3"/>
  <c r="J32" i="3"/>
  <c r="W31" i="3"/>
  <c r="V31" i="3"/>
  <c r="U31" i="3"/>
  <c r="T31" i="3"/>
  <c r="S31" i="3"/>
  <c r="R31" i="3"/>
  <c r="Q31" i="3"/>
  <c r="P31" i="3"/>
  <c r="X31" i="3" s="1"/>
  <c r="J31" i="3"/>
  <c r="W30" i="3"/>
  <c r="V30" i="3"/>
  <c r="U30" i="3"/>
  <c r="T30" i="3"/>
  <c r="S30" i="3"/>
  <c r="R30" i="3"/>
  <c r="Q30" i="3"/>
  <c r="P30" i="3"/>
  <c r="X30" i="3" s="1"/>
  <c r="J30" i="3"/>
  <c r="X29" i="3"/>
  <c r="W29" i="3"/>
  <c r="V29" i="3"/>
  <c r="U29" i="3"/>
  <c r="T29" i="3"/>
  <c r="S29" i="3"/>
  <c r="R29" i="3"/>
  <c r="Q29" i="3"/>
  <c r="P29" i="3"/>
  <c r="J29" i="3"/>
  <c r="W28" i="3"/>
  <c r="V28" i="3"/>
  <c r="X28" i="3" s="1"/>
  <c r="U28" i="3"/>
  <c r="T28" i="3"/>
  <c r="S28" i="3"/>
  <c r="R28" i="3"/>
  <c r="Q28" i="3"/>
  <c r="P28" i="3"/>
  <c r="J28" i="3"/>
  <c r="W27" i="3"/>
  <c r="V27" i="3"/>
  <c r="U27" i="3"/>
  <c r="T27" i="3"/>
  <c r="X27" i="3" s="1"/>
  <c r="S27" i="3"/>
  <c r="R27" i="3"/>
  <c r="Q27" i="3"/>
  <c r="P27" i="3"/>
  <c r="J27" i="3"/>
  <c r="W26" i="3"/>
  <c r="V26" i="3"/>
  <c r="U26" i="3"/>
  <c r="T26" i="3"/>
  <c r="S26" i="3"/>
  <c r="R26" i="3"/>
  <c r="X26" i="3" s="1"/>
  <c r="Q26" i="3"/>
  <c r="P26" i="3"/>
  <c r="J26" i="3"/>
  <c r="W25" i="3"/>
  <c r="V25" i="3"/>
  <c r="U25" i="3"/>
  <c r="T25" i="3"/>
  <c r="S25" i="3"/>
  <c r="R25" i="3"/>
  <c r="Q25" i="3"/>
  <c r="P25" i="3"/>
  <c r="X25" i="3" s="1"/>
  <c r="J25" i="3"/>
  <c r="W24" i="3"/>
  <c r="V24" i="3"/>
  <c r="U24" i="3"/>
  <c r="T24" i="3"/>
  <c r="S24" i="3"/>
  <c r="R24" i="3"/>
  <c r="Q24" i="3"/>
  <c r="P24" i="3"/>
  <c r="X24" i="3" s="1"/>
  <c r="J24" i="3"/>
  <c r="X23" i="3"/>
  <c r="W23" i="3"/>
  <c r="V23" i="3"/>
  <c r="U23" i="3"/>
  <c r="T23" i="3"/>
  <c r="S23" i="3"/>
  <c r="R23" i="3"/>
  <c r="Q23" i="3"/>
  <c r="P23" i="3"/>
  <c r="J23" i="3"/>
  <c r="W22" i="3"/>
  <c r="V22" i="3"/>
  <c r="X22" i="3" s="1"/>
  <c r="U22" i="3"/>
  <c r="T22" i="3"/>
  <c r="S22" i="3"/>
  <c r="R22" i="3"/>
  <c r="Q22" i="3"/>
  <c r="P22" i="3"/>
  <c r="J22" i="3"/>
  <c r="W21" i="3"/>
  <c r="V21" i="3"/>
  <c r="U21" i="3"/>
  <c r="T21" i="3"/>
  <c r="X21" i="3" s="1"/>
  <c r="S21" i="3"/>
  <c r="R21" i="3"/>
  <c r="Q21" i="3"/>
  <c r="P21" i="3"/>
  <c r="J21" i="3"/>
  <c r="W20" i="3"/>
  <c r="V20" i="3"/>
  <c r="U20" i="3"/>
  <c r="T20" i="3"/>
  <c r="S20" i="3"/>
  <c r="R20" i="3"/>
  <c r="X20" i="3" s="1"/>
  <c r="Q20" i="3"/>
  <c r="P20" i="3"/>
  <c r="J20" i="3"/>
  <c r="W19" i="3"/>
  <c r="V19" i="3"/>
  <c r="U19" i="3"/>
  <c r="T19" i="3"/>
  <c r="S19" i="3"/>
  <c r="R19" i="3"/>
  <c r="Q19" i="3"/>
  <c r="P19" i="3"/>
  <c r="X19" i="3" s="1"/>
  <c r="J19" i="3"/>
  <c r="W18" i="3"/>
  <c r="V18" i="3"/>
  <c r="U18" i="3"/>
  <c r="T18" i="3"/>
  <c r="S18" i="3"/>
  <c r="R18" i="3"/>
  <c r="Q18" i="3"/>
  <c r="P18" i="3"/>
  <c r="X18" i="3" s="1"/>
  <c r="J18" i="3"/>
  <c r="X17" i="3"/>
  <c r="W17" i="3"/>
  <c r="V17" i="3"/>
  <c r="U17" i="3"/>
  <c r="T17" i="3"/>
  <c r="S17" i="3"/>
  <c r="R17" i="3"/>
  <c r="Q17" i="3"/>
  <c r="P17" i="3"/>
  <c r="J17" i="3"/>
  <c r="W16" i="3"/>
  <c r="V16" i="3"/>
  <c r="X16" i="3" s="1"/>
  <c r="U16" i="3"/>
  <c r="T16" i="3"/>
  <c r="S16" i="3"/>
  <c r="R16" i="3"/>
  <c r="Q16" i="3"/>
  <c r="P16" i="3"/>
  <c r="J16" i="3"/>
  <c r="W15" i="3"/>
  <c r="V15" i="3"/>
  <c r="U15" i="3"/>
  <c r="T15" i="3"/>
  <c r="X15" i="3" s="1"/>
  <c r="S15" i="3"/>
  <c r="R15" i="3"/>
  <c r="Q15" i="3"/>
  <c r="P15" i="3"/>
  <c r="J15" i="3"/>
  <c r="W14" i="3"/>
  <c r="V14" i="3"/>
  <c r="U14" i="3"/>
  <c r="T14" i="3"/>
  <c r="S14" i="3"/>
  <c r="R14" i="3"/>
  <c r="X14" i="3" s="1"/>
  <c r="Q14" i="3"/>
  <c r="P14" i="3"/>
  <c r="J14" i="3"/>
  <c r="W13" i="3"/>
  <c r="V13" i="3"/>
  <c r="U13" i="3"/>
  <c r="T13" i="3"/>
  <c r="S13" i="3"/>
  <c r="R13" i="3"/>
  <c r="Q13" i="3"/>
  <c r="P13" i="3"/>
  <c r="X13" i="3" s="1"/>
  <c r="J13" i="3"/>
  <c r="W12" i="3"/>
  <c r="V12" i="3"/>
  <c r="U12" i="3"/>
  <c r="T12" i="3"/>
  <c r="S12" i="3"/>
  <c r="R12" i="3"/>
  <c r="Q12" i="3"/>
  <c r="P12" i="3"/>
  <c r="X12" i="3" s="1"/>
  <c r="J12" i="3"/>
  <c r="X11" i="3"/>
  <c r="W11" i="3"/>
  <c r="V11" i="3"/>
  <c r="U11" i="3"/>
  <c r="T11" i="3"/>
  <c r="S11" i="3"/>
  <c r="R11" i="3"/>
  <c r="Q11" i="3"/>
  <c r="P11" i="3"/>
  <c r="J11" i="3"/>
  <c r="W10" i="3"/>
  <c r="V10" i="3"/>
  <c r="X10" i="3" s="1"/>
  <c r="U10" i="3"/>
  <c r="T10" i="3"/>
  <c r="S10" i="3"/>
  <c r="R10" i="3"/>
  <c r="Q10" i="3"/>
  <c r="P10" i="3"/>
  <c r="J10" i="3"/>
  <c r="W9" i="3"/>
  <c r="V9" i="3"/>
  <c r="U9" i="3"/>
  <c r="T9" i="3"/>
  <c r="X9" i="3" s="1"/>
  <c r="S9" i="3"/>
  <c r="R9" i="3"/>
  <c r="Q9" i="3"/>
  <c r="P9" i="3"/>
  <c r="J9" i="3"/>
  <c r="W8" i="3"/>
  <c r="V8" i="3"/>
  <c r="U8" i="3"/>
  <c r="T8" i="3"/>
  <c r="S8" i="3"/>
  <c r="R8" i="3"/>
  <c r="X8" i="3" s="1"/>
  <c r="Q8" i="3"/>
  <c r="P8" i="3"/>
  <c r="J8" i="3"/>
  <c r="W7" i="3"/>
  <c r="V7" i="3"/>
  <c r="U7" i="3"/>
  <c r="T7" i="3"/>
  <c r="S7" i="3"/>
  <c r="R7" i="3"/>
  <c r="Q7" i="3"/>
  <c r="P7" i="3"/>
  <c r="X7" i="3" s="1"/>
  <c r="J7" i="3"/>
  <c r="W6" i="3"/>
  <c r="V6" i="3"/>
  <c r="U6" i="3"/>
  <c r="T6" i="3"/>
  <c r="S6" i="3"/>
  <c r="R6" i="3"/>
  <c r="Q6" i="3"/>
  <c r="P6" i="3"/>
  <c r="X6" i="3" s="1"/>
  <c r="J6" i="3"/>
  <c r="X5" i="3"/>
  <c r="W5" i="3"/>
  <c r="V5" i="3"/>
  <c r="U5" i="3"/>
  <c r="T5" i="3"/>
  <c r="S5" i="3"/>
  <c r="R5" i="3"/>
  <c r="Q5" i="3"/>
  <c r="P5" i="3"/>
  <c r="J5" i="3"/>
  <c r="W4" i="3"/>
  <c r="W38" i="3" s="1"/>
  <c r="W40" i="3" s="1"/>
  <c r="V4" i="3"/>
  <c r="V38" i="3" s="1"/>
  <c r="U4" i="3"/>
  <c r="T4" i="3"/>
  <c r="S4" i="3"/>
  <c r="R4" i="3"/>
  <c r="Q4" i="3"/>
  <c r="Q38" i="3" s="1"/>
  <c r="Q40" i="3" s="1"/>
  <c r="P4" i="3"/>
  <c r="P38" i="3" s="1"/>
  <c r="J4" i="3"/>
  <c r="W3" i="3"/>
  <c r="V3" i="3"/>
  <c r="U3" i="3"/>
  <c r="T3" i="3"/>
  <c r="X3" i="3" s="1"/>
  <c r="S3" i="3"/>
  <c r="R3" i="3"/>
  <c r="Q3" i="3"/>
  <c r="P3" i="3"/>
  <c r="J3" i="3"/>
  <c r="W2" i="3"/>
  <c r="V2" i="3"/>
  <c r="U2" i="3"/>
  <c r="U38" i="3" s="1"/>
  <c r="U40" i="3" s="1"/>
  <c r="T2" i="3"/>
  <c r="T38" i="3" s="1"/>
  <c r="T40" i="3" s="1"/>
  <c r="S2" i="3"/>
  <c r="S38" i="3" s="1"/>
  <c r="S40" i="3" s="1"/>
  <c r="R2" i="3"/>
  <c r="X2" i="3" s="1"/>
  <c r="Q2" i="3"/>
  <c r="P2" i="3"/>
  <c r="J2" i="3"/>
  <c r="V40" i="3" l="1"/>
  <c r="P40" i="3"/>
  <c r="X4" i="3"/>
  <c r="R38" i="3"/>
  <c r="R40" i="3" s="1"/>
  <c r="X38" i="3" l="1"/>
  <c r="X40" i="3" s="1"/>
  <c r="B42" i="1" l="1"/>
  <c r="I41" i="1"/>
  <c r="I42" i="1" s="1"/>
  <c r="H41" i="1"/>
  <c r="H42" i="1" s="1"/>
  <c r="B41" i="1"/>
  <c r="I40" i="1"/>
  <c r="H40" i="1"/>
  <c r="G40" i="1"/>
  <c r="F40" i="1"/>
  <c r="E40" i="1"/>
  <c r="J39" i="1"/>
  <c r="I38" i="1"/>
  <c r="H38" i="1"/>
  <c r="G38" i="1"/>
  <c r="G41" i="1" s="1"/>
  <c r="G42" i="1" s="1"/>
  <c r="F38" i="1"/>
  <c r="F41" i="1" s="1"/>
  <c r="F42" i="1" s="1"/>
  <c r="E38" i="1"/>
  <c r="E41" i="1" s="1"/>
  <c r="E42" i="1" s="1"/>
  <c r="D38" i="1"/>
  <c r="D40" i="1" s="1"/>
  <c r="C38" i="1"/>
  <c r="C40" i="1" s="1"/>
  <c r="B38" i="1"/>
  <c r="B40" i="1" s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38" i="1" l="1"/>
  <c r="J40" i="1" s="1"/>
  <c r="C41" i="1"/>
  <c r="C42" i="1" s="1"/>
  <c r="D41" i="1"/>
  <c r="D42" i="1" s="1"/>
  <c r="J41" i="1" l="1"/>
  <c r="J42" i="1" s="1"/>
</calcChain>
</file>

<file path=xl/sharedStrings.xml><?xml version="1.0" encoding="utf-8"?>
<sst xmlns="http://schemas.openxmlformats.org/spreadsheetml/2006/main" count="207" uniqueCount="90">
  <si>
    <t>LLANADA ALAVESA</t>
  </si>
  <si>
    <t>Alegría-Dulantzi</t>
  </si>
  <si>
    <t>Asparrena</t>
  </si>
  <si>
    <t>Barrundia</t>
  </si>
  <si>
    <t>Elburgo</t>
  </si>
  <si>
    <t>Iruraiz-Gauna</t>
  </si>
  <si>
    <t>Salvatierra/Agurain</t>
  </si>
  <si>
    <t>San Millán</t>
  </si>
  <si>
    <t>Zalduondo</t>
  </si>
  <si>
    <t xml:space="preserve">LLANADA </t>
  </si>
  <si>
    <t>RESTO</t>
  </si>
  <si>
    <t>RESTO neumática</t>
  </si>
  <si>
    <t>RESTO esparcimiento</t>
  </si>
  <si>
    <t>RESTO Limpieza viaria (V)</t>
  </si>
  <si>
    <t>RESTO Privada (V)</t>
  </si>
  <si>
    <t>ACEITE VEG Garbigune</t>
  </si>
  <si>
    <t>ACEITE VEG PVM</t>
  </si>
  <si>
    <t>ENVASES LIGEROS</t>
  </si>
  <si>
    <t>ENVASES LIGEROS neumática</t>
  </si>
  <si>
    <t>ENVASES LIGEROS complementarias</t>
  </si>
  <si>
    <t>ENVASES LIGEROS esparcimiento</t>
  </si>
  <si>
    <t>VOLUMINOSOS municipal</t>
  </si>
  <si>
    <t>VOLUMINOSOS PLR</t>
  </si>
  <si>
    <t>VOLUMINOSOS Garbigune</t>
  </si>
  <si>
    <t>FORS</t>
  </si>
  <si>
    <t>FOGO comunitario</t>
  </si>
  <si>
    <t>FOGO doméstico</t>
  </si>
  <si>
    <t>PODA (sin pesaje)</t>
  </si>
  <si>
    <t>PODA PLR</t>
  </si>
  <si>
    <t>PODA Garbigune</t>
  </si>
  <si>
    <t>VIDRIO</t>
  </si>
  <si>
    <t>PAPEL</t>
  </si>
  <si>
    <t>PAPEL garbigune</t>
  </si>
  <si>
    <t>PAPEL complementarias</t>
  </si>
  <si>
    <t>TEXTIL</t>
  </si>
  <si>
    <t>REUT Garbigune</t>
  </si>
  <si>
    <t>RAEE PVM</t>
  </si>
  <si>
    <t>RAEE Garbigune</t>
  </si>
  <si>
    <t>RAEE privada</t>
  </si>
  <si>
    <t>MADERA Garbigune</t>
  </si>
  <si>
    <t>MADERA complementarias</t>
  </si>
  <si>
    <t>OTROS RNP PVM</t>
  </si>
  <si>
    <t>OTROS RNP Garbigune</t>
  </si>
  <si>
    <t>PELIGROSOS PVM</t>
  </si>
  <si>
    <t>PELIGROSOS SIGRE</t>
  </si>
  <si>
    <t>PELIGROSOS Garbigune</t>
  </si>
  <si>
    <t>TOTAL</t>
  </si>
  <si>
    <t>Habitantes (INE 2024)</t>
  </si>
  <si>
    <t>kg/hab/año</t>
  </si>
  <si>
    <t>Residuos mezclados</t>
  </si>
  <si>
    <t>Recogida separada</t>
  </si>
  <si>
    <t>Reciclaje + Pre. Reut.</t>
  </si>
  <si>
    <t>REUT</t>
  </si>
  <si>
    <t>RECIC</t>
  </si>
  <si>
    <t>VAL EG</t>
  </si>
  <si>
    <t>PERDIDA</t>
  </si>
  <si>
    <t>VERT</t>
  </si>
  <si>
    <t xml:space="preserve">RESTO </t>
  </si>
  <si>
    <t>ACEITE VEG</t>
  </si>
  <si>
    <t>ENVASES</t>
  </si>
  <si>
    <t>VOLUMINOSOS</t>
  </si>
  <si>
    <t>FOGO</t>
  </si>
  <si>
    <t>PODA</t>
  </si>
  <si>
    <t>RAEE</t>
  </si>
  <si>
    <t>MADERA</t>
  </si>
  <si>
    <t>OTROS RNP</t>
  </si>
  <si>
    <t xml:space="preserve">PELIGROSOS </t>
  </si>
  <si>
    <t>CUADRILLA DE LLANADA</t>
  </si>
  <si>
    <t>REUT + RECIC</t>
  </si>
  <si>
    <t xml:space="preserve">ACEITE VEG </t>
  </si>
  <si>
    <t xml:space="preserve">VOLUMINOSOS </t>
  </si>
  <si>
    <t xml:space="preserve">PODA PLR </t>
  </si>
  <si>
    <t xml:space="preserve">RAEE </t>
  </si>
  <si>
    <t xml:space="preserve">OTROS RNP </t>
  </si>
  <si>
    <t>KALE ONTZIA</t>
  </si>
  <si>
    <t>GARBIGUNEA</t>
  </si>
  <si>
    <t>OSAGARRIAK</t>
  </si>
  <si>
    <t>PAPERA</t>
  </si>
  <si>
    <t>ERREFUSA</t>
  </si>
  <si>
    <t>KARAKTERIZAZIOA</t>
  </si>
  <si>
    <t>SORKUNTZA</t>
  </si>
  <si>
    <t>BIRZIKLATZEA</t>
  </si>
  <si>
    <t xml:space="preserve">ERREFUSETIK </t>
  </si>
  <si>
    <t>BILKETA</t>
  </si>
  <si>
    <t>DONEMILIAGA</t>
  </si>
  <si>
    <t>2024 URTEA</t>
  </si>
  <si>
    <t>BIZTANLE (INE 2024)</t>
  </si>
  <si>
    <t>EREFUSA</t>
  </si>
  <si>
    <t>BILKETA BEREIZIA</t>
  </si>
  <si>
    <t>kg/biz/urtea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</si>
</sst>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F7F7F"/>
        <bgColor rgb="FF7F7F7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9900"/>
        <bgColor rgb="FFCC6600"/>
      </patternFill>
    </fill>
    <fill>
      <patternFill patternType="solid">
        <fgColor rgb="FFCC6600"/>
        <bgColor rgb="FFCC6600"/>
      </patternFill>
    </fill>
    <fill>
      <patternFill patternType="solid">
        <fgColor rgb="FF99CC00"/>
        <bgColor rgb="FF99CC00"/>
      </patternFill>
    </fill>
    <fill>
      <patternFill patternType="solid">
        <fgColor rgb="FF00CC66"/>
        <bgColor rgb="FF00CC66"/>
      </patternFill>
    </fill>
    <fill>
      <patternFill patternType="solid">
        <fgColor rgb="FF6699FF"/>
        <bgColor rgb="FF6699FF"/>
      </patternFill>
    </fill>
    <fill>
      <patternFill patternType="solid">
        <fgColor rgb="FFCC99FF"/>
        <bgColor rgb="FFCC99FF"/>
      </patternFill>
    </fill>
    <fill>
      <patternFill patternType="solid">
        <fgColor rgb="FFFF66CC"/>
        <bgColor rgb="FFFF66CC"/>
      </patternFill>
    </fill>
    <fill>
      <patternFill patternType="solid">
        <fgColor rgb="FFFF9966"/>
        <bgColor indexed="64"/>
      </patternFill>
    </fill>
    <fill>
      <patternFill patternType="solid">
        <fgColor rgb="FFFF9999"/>
        <bgColor rgb="FFFF9999"/>
      </patternFill>
    </fill>
    <fill>
      <patternFill patternType="solid">
        <fgColor rgb="FFFF5050"/>
        <bgColor rgb="FFFF5050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773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4" fillId="3" borderId="6" xfId="0" applyFont="1" applyFill="1" applyBorder="1"/>
    <xf numFmtId="3" fontId="5" fillId="0" borderId="7" xfId="0" applyNumberFormat="1" applyFont="1" applyBorder="1"/>
    <xf numFmtId="3" fontId="5" fillId="0" borderId="8" xfId="0" applyNumberFormat="1" applyFont="1" applyBorder="1"/>
    <xf numFmtId="3" fontId="0" fillId="4" borderId="9" xfId="0" applyNumberFormat="1" applyFill="1" applyBorder="1"/>
    <xf numFmtId="0" fontId="4" fillId="3" borderId="10" xfId="0" applyFont="1" applyFill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0" fillId="4" borderId="14" xfId="0" applyNumberFormat="1" applyFill="1" applyBorder="1"/>
    <xf numFmtId="0" fontId="4" fillId="3" borderId="15" xfId="0" applyFont="1" applyFill="1" applyBorder="1"/>
    <xf numFmtId="0" fontId="6" fillId="5" borderId="10" xfId="0" applyFont="1" applyFill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7" fillId="0" borderId="11" xfId="0" applyNumberFormat="1" applyFont="1" applyBorder="1" applyAlignment="1">
      <alignment vertical="center"/>
    </xf>
    <xf numFmtId="3" fontId="0" fillId="0" borderId="12" xfId="1" applyNumberFormat="1" applyFont="1" applyFill="1" applyBorder="1"/>
    <xf numFmtId="3" fontId="0" fillId="0" borderId="13" xfId="1" applyNumberFormat="1" applyFont="1" applyFill="1" applyBorder="1"/>
    <xf numFmtId="0" fontId="6" fillId="6" borderId="10" xfId="0" applyFont="1" applyFill="1" applyBorder="1"/>
    <xf numFmtId="3" fontId="7" fillId="0" borderId="12" xfId="0" applyNumberFormat="1" applyFont="1" applyBorder="1" applyAlignment="1">
      <alignment vertical="center"/>
    </xf>
    <xf numFmtId="0" fontId="6" fillId="7" borderId="10" xfId="0" applyFont="1" applyFill="1" applyBorder="1"/>
    <xf numFmtId="3" fontId="0" fillId="0" borderId="16" xfId="1" applyNumberFormat="1" applyFont="1" applyFill="1" applyBorder="1"/>
    <xf numFmtId="3" fontId="0" fillId="0" borderId="0" xfId="0" applyNumberFormat="1"/>
    <xf numFmtId="0" fontId="6" fillId="8" borderId="10" xfId="0" applyFont="1" applyFill="1" applyBorder="1"/>
    <xf numFmtId="0" fontId="6" fillId="9" borderId="10" xfId="0" applyFont="1" applyFill="1" applyBorder="1"/>
    <xf numFmtId="0" fontId="6" fillId="10" borderId="10" xfId="0" applyFont="1" applyFill="1" applyBorder="1"/>
    <xf numFmtId="0" fontId="0" fillId="0" borderId="12" xfId="0" applyBorder="1"/>
    <xf numFmtId="0" fontId="6" fillId="11" borderId="10" xfId="0" applyFont="1" applyFill="1" applyBorder="1"/>
    <xf numFmtId="0" fontId="6" fillId="12" borderId="10" xfId="0" applyFont="1" applyFill="1" applyBorder="1"/>
    <xf numFmtId="0" fontId="6" fillId="13" borderId="10" xfId="0" applyFont="1" applyFill="1" applyBorder="1"/>
    <xf numFmtId="0" fontId="6" fillId="14" borderId="10" xfId="0" applyFont="1" applyFill="1" applyBorder="1"/>
    <xf numFmtId="0" fontId="6" fillId="15" borderId="10" xfId="0" applyFont="1" applyFill="1" applyBorder="1"/>
    <xf numFmtId="0" fontId="6" fillId="16" borderId="10" xfId="0" applyFont="1" applyFill="1" applyBorder="1"/>
    <xf numFmtId="0" fontId="6" fillId="17" borderId="17" xfId="0" applyFont="1" applyFill="1" applyBorder="1"/>
    <xf numFmtId="0" fontId="6" fillId="17" borderId="18" xfId="0" applyFont="1" applyFill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4" borderId="22" xfId="0" applyNumberFormat="1" applyFill="1" applyBorder="1"/>
    <xf numFmtId="0" fontId="0" fillId="0" borderId="23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0" fontId="0" fillId="18" borderId="26" xfId="0" applyFill="1" applyBorder="1"/>
    <xf numFmtId="3" fontId="0" fillId="18" borderId="11" xfId="0" applyNumberFormat="1" applyFill="1" applyBorder="1"/>
    <xf numFmtId="3" fontId="0" fillId="18" borderId="12" xfId="0" applyNumberFormat="1" applyFill="1" applyBorder="1"/>
    <xf numFmtId="3" fontId="0" fillId="18" borderId="27" xfId="0" applyNumberFormat="1" applyFill="1" applyBorder="1"/>
    <xf numFmtId="3" fontId="0" fillId="18" borderId="28" xfId="0" applyNumberFormat="1" applyFill="1" applyBorder="1"/>
    <xf numFmtId="0" fontId="0" fillId="0" borderId="29" xfId="0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3" fillId="19" borderId="9" xfId="0" applyFont="1" applyFill="1" applyBorder="1"/>
    <xf numFmtId="9" fontId="3" fillId="19" borderId="7" xfId="1" applyFont="1" applyFill="1" applyBorder="1"/>
    <xf numFmtId="9" fontId="3" fillId="19" borderId="8" xfId="1" applyFont="1" applyFill="1" applyBorder="1"/>
    <xf numFmtId="9" fontId="3" fillId="19" borderId="24" xfId="1" applyFont="1" applyFill="1" applyBorder="1"/>
    <xf numFmtId="9" fontId="3" fillId="19" borderId="32" xfId="1" applyFont="1" applyFill="1" applyBorder="1"/>
    <xf numFmtId="0" fontId="3" fillId="20" borderId="22" xfId="0" applyFont="1" applyFill="1" applyBorder="1"/>
    <xf numFmtId="9" fontId="3" fillId="20" borderId="19" xfId="1" applyFont="1" applyFill="1" applyBorder="1" applyAlignment="1"/>
    <xf numFmtId="9" fontId="3" fillId="20" borderId="20" xfId="1" applyFont="1" applyFill="1" applyBorder="1" applyAlignment="1"/>
    <xf numFmtId="9" fontId="3" fillId="20" borderId="30" xfId="1" applyFont="1" applyFill="1" applyBorder="1" applyAlignment="1"/>
    <xf numFmtId="9" fontId="3" fillId="20" borderId="31" xfId="1" applyFont="1" applyFill="1" applyBorder="1" applyAlignment="1"/>
    <xf numFmtId="0" fontId="0" fillId="2" borderId="22" xfId="0" applyFill="1" applyBorder="1"/>
    <xf numFmtId="9" fontId="0" fillId="2" borderId="3" xfId="1" applyFont="1" applyFill="1" applyBorder="1" applyAlignment="1"/>
    <xf numFmtId="9" fontId="0" fillId="2" borderId="33" xfId="1" applyFont="1" applyFill="1" applyBorder="1" applyAlignment="1"/>
    <xf numFmtId="9" fontId="0" fillId="2" borderId="1" xfId="1" applyFont="1" applyFill="1" applyBorder="1" applyAlignment="1"/>
    <xf numFmtId="0" fontId="0" fillId="0" borderId="34" xfId="0" applyBorder="1"/>
    <xf numFmtId="0" fontId="0" fillId="0" borderId="35" xfId="0" applyBorder="1"/>
    <xf numFmtId="0" fontId="0" fillId="0" borderId="36" xfId="0" applyBorder="1"/>
    <xf numFmtId="9" fontId="0" fillId="21" borderId="37" xfId="1" applyFont="1" applyFill="1" applyBorder="1"/>
    <xf numFmtId="9" fontId="0" fillId="21" borderId="38" xfId="1" applyFont="1" applyFill="1" applyBorder="1"/>
    <xf numFmtId="9" fontId="0" fillId="21" borderId="39" xfId="1" applyFont="1" applyFill="1" applyBorder="1"/>
    <xf numFmtId="9" fontId="0" fillId="21" borderId="11" xfId="1" applyFont="1" applyFill="1" applyBorder="1"/>
    <xf numFmtId="9" fontId="0" fillId="21" borderId="12" xfId="1" applyFont="1" applyFill="1" applyBorder="1"/>
    <xf numFmtId="9" fontId="0" fillId="21" borderId="27" xfId="1" applyFont="1" applyFill="1" applyBorder="1"/>
    <xf numFmtId="9" fontId="0" fillId="21" borderId="12" xfId="1" applyFont="1" applyFill="1" applyBorder="1" applyAlignment="1"/>
    <xf numFmtId="9" fontId="0" fillId="21" borderId="27" xfId="1" applyFont="1" applyFill="1" applyBorder="1" applyAlignment="1"/>
    <xf numFmtId="164" fontId="0" fillId="22" borderId="11" xfId="1" applyNumberFormat="1" applyFont="1" applyFill="1" applyBorder="1"/>
    <xf numFmtId="0" fontId="6" fillId="8" borderId="26" xfId="0" applyFont="1" applyFill="1" applyBorder="1"/>
    <xf numFmtId="0" fontId="6" fillId="9" borderId="26" xfId="0" applyFont="1" applyFill="1" applyBorder="1"/>
    <xf numFmtId="9" fontId="0" fillId="22" borderId="11" xfId="1" applyFont="1" applyFill="1" applyBorder="1"/>
    <xf numFmtId="0" fontId="6" fillId="15" borderId="26" xfId="0" applyFont="1" applyFill="1" applyBorder="1"/>
    <xf numFmtId="9" fontId="0" fillId="21" borderId="19" xfId="1" applyFont="1" applyFill="1" applyBorder="1"/>
    <xf numFmtId="9" fontId="0" fillId="21" borderId="20" xfId="1" applyFont="1" applyFill="1" applyBorder="1"/>
    <xf numFmtId="9" fontId="0" fillId="21" borderId="30" xfId="1" applyFont="1" applyFill="1" applyBorder="1"/>
    <xf numFmtId="3" fontId="5" fillId="21" borderId="8" xfId="0" applyNumberFormat="1" applyFont="1" applyFill="1" applyBorder="1"/>
    <xf numFmtId="3" fontId="5" fillId="21" borderId="12" xfId="0" applyNumberFormat="1" applyFont="1" applyFill="1" applyBorder="1"/>
    <xf numFmtId="3" fontId="0" fillId="21" borderId="12" xfId="0" applyNumberFormat="1" applyFill="1" applyBorder="1"/>
    <xf numFmtId="3" fontId="0" fillId="21" borderId="12" xfId="1" applyNumberFormat="1" applyFont="1" applyFill="1" applyBorder="1"/>
    <xf numFmtId="3" fontId="7" fillId="21" borderId="12" xfId="0" applyNumberFormat="1" applyFont="1" applyFill="1" applyBorder="1" applyAlignment="1">
      <alignment vertical="center"/>
    </xf>
    <xf numFmtId="3" fontId="0" fillId="21" borderId="20" xfId="0" applyNumberFormat="1" applyFill="1" applyBorder="1"/>
    <xf numFmtId="0" fontId="0" fillId="21" borderId="12" xfId="0" applyFill="1" applyBorder="1"/>
    <xf numFmtId="0" fontId="2" fillId="2" borderId="36" xfId="0" applyFont="1" applyFill="1" applyBorder="1"/>
    <xf numFmtId="0" fontId="4" fillId="3" borderId="12" xfId="0" applyFont="1" applyFill="1" applyBorder="1"/>
    <xf numFmtId="3" fontId="0" fillId="4" borderId="40" xfId="0" applyNumberFormat="1" applyFill="1" applyBorder="1"/>
    <xf numFmtId="0" fontId="6" fillId="5" borderId="12" xfId="0" applyFont="1" applyFill="1" applyBorder="1"/>
    <xf numFmtId="3" fontId="0" fillId="4" borderId="28" xfId="0" applyNumberFormat="1" applyFill="1" applyBorder="1"/>
    <xf numFmtId="0" fontId="6" fillId="6" borderId="12" xfId="0" applyFont="1" applyFill="1" applyBorder="1"/>
    <xf numFmtId="0" fontId="6" fillId="7" borderId="12" xfId="0" applyFont="1" applyFill="1" applyBorder="1"/>
    <xf numFmtId="0" fontId="6" fillId="8" borderId="12" xfId="0" applyFont="1" applyFill="1" applyBorder="1"/>
    <xf numFmtId="0" fontId="6" fillId="9" borderId="12" xfId="0" applyFont="1" applyFill="1" applyBorder="1"/>
    <xf numFmtId="0" fontId="6" fillId="10" borderId="12" xfId="0" applyFont="1" applyFill="1" applyBorder="1"/>
    <xf numFmtId="0" fontId="6" fillId="11" borderId="12" xfId="0" applyFont="1" applyFill="1" applyBorder="1"/>
    <xf numFmtId="0" fontId="6" fillId="12" borderId="12" xfId="0" applyFont="1" applyFill="1" applyBorder="1"/>
    <xf numFmtId="0" fontId="6" fillId="13" borderId="12" xfId="0" applyFont="1" applyFill="1" applyBorder="1"/>
    <xf numFmtId="0" fontId="6" fillId="14" borderId="12" xfId="0" applyFont="1" applyFill="1" applyBorder="1"/>
    <xf numFmtId="0" fontId="6" fillId="15" borderId="12" xfId="0" applyFont="1" applyFill="1" applyBorder="1"/>
    <xf numFmtId="0" fontId="6" fillId="16" borderId="12" xfId="0" applyFont="1" applyFill="1" applyBorder="1"/>
    <xf numFmtId="0" fontId="6" fillId="17" borderId="12" xfId="0" applyFont="1" applyFill="1" applyBorder="1"/>
    <xf numFmtId="9" fontId="0" fillId="0" borderId="12" xfId="1" applyFont="1" applyBorder="1"/>
    <xf numFmtId="3" fontId="0" fillId="0" borderId="41" xfId="0" applyNumberFormat="1" applyBorder="1"/>
    <xf numFmtId="3" fontId="0" fillId="4" borderId="42" xfId="0" applyNumberFormat="1" applyFill="1" applyBorder="1"/>
    <xf numFmtId="3" fontId="0" fillId="2" borderId="12" xfId="0" applyNumberFormat="1" applyFill="1" applyBorder="1"/>
    <xf numFmtId="3" fontId="5" fillId="0" borderId="43" xfId="0" applyNumberFormat="1" applyFont="1" applyBorder="1"/>
    <xf numFmtId="3" fontId="5" fillId="0" borderId="44" xfId="0" applyNumberFormat="1" applyFont="1" applyBorder="1"/>
    <xf numFmtId="3" fontId="5" fillId="0" borderId="45" xfId="0" applyNumberFormat="1" applyFont="1" applyBorder="1"/>
    <xf numFmtId="3" fontId="0" fillId="0" borderId="44" xfId="0" applyNumberFormat="1" applyBorder="1"/>
    <xf numFmtId="3" fontId="0" fillId="0" borderId="44" xfId="1" applyNumberFormat="1" applyFont="1" applyFill="1" applyBorder="1"/>
    <xf numFmtId="3" fontId="7" fillId="0" borderId="44" xfId="0" applyNumberFormat="1" applyFont="1" applyBorder="1" applyAlignment="1">
      <alignment vertical="center"/>
    </xf>
    <xf numFmtId="3" fontId="0" fillId="0" borderId="46" xfId="0" applyNumberFormat="1" applyBorder="1"/>
    <xf numFmtId="0" fontId="2" fillId="2" borderId="12" xfId="0" applyFont="1" applyFill="1" applyBorder="1"/>
    <xf numFmtId="3" fontId="3" fillId="23" borderId="12" xfId="0" applyNumberFormat="1" applyFont="1" applyFill="1" applyBorder="1"/>
    <xf numFmtId="9" fontId="0" fillId="0" borderId="12" xfId="0" applyNumberFormat="1" applyBorder="1"/>
    <xf numFmtId="0" fontId="0" fillId="24" borderId="12" xfId="0" applyFill="1" applyBorder="1"/>
    <xf numFmtId="0" fontId="3" fillId="23" borderId="13" xfId="0" applyFont="1" applyFill="1" applyBorder="1"/>
    <xf numFmtId="0" fontId="3" fillId="23" borderId="44" xfId="0" applyFont="1" applyFill="1" applyBorder="1"/>
    <xf numFmtId="0" fontId="3" fillId="23" borderId="45" xfId="0" applyFont="1" applyFill="1" applyBorder="1"/>
    <xf numFmtId="0" fontId="0" fillId="2" borderId="13" xfId="0" applyFill="1" applyBorder="1"/>
    <xf numFmtId="0" fontId="0" fillId="2" borderId="44" xfId="0" applyFill="1" applyBorder="1"/>
    <xf numFmtId="0" fontId="0" fillId="2" borderId="45" xfId="0" applyFill="1" applyBorder="1"/>
    <xf numFmtId="0" fontId="2" fillId="2" borderId="37" xfId="0" applyFont="1" applyFill="1" applyBorder="1"/>
    <xf numFmtId="0" fontId="2" fillId="2" borderId="39" xfId="0" applyFont="1" applyFill="1" applyBorder="1"/>
    <xf numFmtId="0" fontId="0" fillId="0" borderId="11" xfId="0" applyBorder="1"/>
    <xf numFmtId="3" fontId="0" fillId="0" borderId="27" xfId="0" applyNumberFormat="1" applyBorder="1"/>
    <xf numFmtId="0" fontId="0" fillId="18" borderId="11" xfId="0" applyFill="1" applyBorder="1"/>
    <xf numFmtId="4" fontId="0" fillId="0" borderId="27" xfId="0" applyNumberFormat="1" applyBorder="1"/>
    <xf numFmtId="0" fontId="3" fillId="19" borderId="11" xfId="0" applyFont="1" applyFill="1" applyBorder="1"/>
    <xf numFmtId="9" fontId="3" fillId="19" borderId="27" xfId="1" applyFont="1" applyFill="1" applyBorder="1"/>
    <xf numFmtId="0" fontId="3" fillId="20" borderId="11" xfId="0" applyFont="1" applyFill="1" applyBorder="1"/>
    <xf numFmtId="9" fontId="3" fillId="20" borderId="27" xfId="1" applyFont="1" applyFill="1" applyBorder="1" applyAlignment="1"/>
    <xf numFmtId="0" fontId="0" fillId="2" borderId="19" xfId="0" applyFill="1" applyBorder="1"/>
    <xf numFmtId="9" fontId="0" fillId="2" borderId="30" xfId="1" applyFont="1" applyFill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20F0-CD97-46AE-A698-963022A30972}">
  <dimension ref="B1:C8"/>
  <sheetViews>
    <sheetView tabSelected="1" workbookViewId="0">
      <selection activeCell="B23" sqref="B23"/>
    </sheetView>
  </sheetViews>
  <sheetFormatPr baseColWidth="10" defaultRowHeight="15" x14ac:dyDescent="0.25"/>
  <cols>
    <col min="1" max="1" width="7.5703125" customWidth="1"/>
    <col min="2" max="2" width="33.140625" bestFit="1" customWidth="1"/>
    <col min="3" max="3" width="14" customWidth="1"/>
  </cols>
  <sheetData>
    <row r="1" spans="2:3" ht="15.75" thickBot="1" x14ac:dyDescent="0.3"/>
    <row r="2" spans="2:3" x14ac:dyDescent="0.25">
      <c r="B2" s="136" t="s">
        <v>84</v>
      </c>
      <c r="C2" s="137" t="s">
        <v>85</v>
      </c>
    </row>
    <row r="3" spans="2:3" x14ac:dyDescent="0.25">
      <c r="B3" s="138" t="s">
        <v>83</v>
      </c>
      <c r="C3" s="139">
        <v>379609</v>
      </c>
    </row>
    <row r="4" spans="2:3" x14ac:dyDescent="0.25">
      <c r="B4" s="140" t="s">
        <v>86</v>
      </c>
      <c r="C4" s="51">
        <v>720</v>
      </c>
    </row>
    <row r="5" spans="2:3" x14ac:dyDescent="0.25">
      <c r="B5" s="138" t="s">
        <v>89</v>
      </c>
      <c r="C5" s="141">
        <v>527.23472222222222</v>
      </c>
    </row>
    <row r="6" spans="2:3" x14ac:dyDescent="0.25">
      <c r="B6" s="142" t="s">
        <v>87</v>
      </c>
      <c r="C6" s="143">
        <v>0.46847414049719582</v>
      </c>
    </row>
    <row r="7" spans="2:3" x14ac:dyDescent="0.25">
      <c r="B7" s="144" t="s">
        <v>88</v>
      </c>
      <c r="C7" s="145">
        <v>0.53152585950280418</v>
      </c>
    </row>
    <row r="8" spans="2:3" ht="15.75" thickBot="1" x14ac:dyDescent="0.3">
      <c r="B8" s="146" t="s">
        <v>81</v>
      </c>
      <c r="C8" s="147">
        <v>0.51326514389017142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33.140625" bestFit="1" customWidth="1"/>
    <col min="2" max="2" width="17.5703125" customWidth="1"/>
    <col min="3" max="3" width="10" bestFit="1" customWidth="1"/>
    <col min="4" max="4" width="14.42578125" customWidth="1"/>
    <col min="5" max="5" width="12.5703125" customWidth="1"/>
    <col min="6" max="6" width="13" bestFit="1" customWidth="1"/>
    <col min="7" max="7" width="18.28515625" bestFit="1" customWidth="1"/>
    <col min="8" max="8" width="20" customWidth="1"/>
    <col min="9" max="9" width="13.5703125" customWidth="1"/>
    <col min="10" max="10" width="17" customWidth="1"/>
  </cols>
  <sheetData>
    <row r="1" spans="1:10" ht="1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</row>
    <row r="2" spans="1:10" x14ac:dyDescent="0.25">
      <c r="A2" s="6" t="s">
        <v>10</v>
      </c>
      <c r="B2" s="7">
        <v>728761</v>
      </c>
      <c r="C2" s="8">
        <v>394143</v>
      </c>
      <c r="D2" s="8">
        <v>219726</v>
      </c>
      <c r="E2" s="8">
        <v>156281</v>
      </c>
      <c r="F2" s="8">
        <v>132519</v>
      </c>
      <c r="G2" s="8">
        <v>410799</v>
      </c>
      <c r="H2" s="91">
        <v>177837</v>
      </c>
      <c r="I2" s="119">
        <v>48008</v>
      </c>
      <c r="J2" s="9">
        <f>SUM(B2:I2)</f>
        <v>2268074</v>
      </c>
    </row>
    <row r="3" spans="1:10" x14ac:dyDescent="0.25">
      <c r="A3" s="10" t="s">
        <v>11</v>
      </c>
      <c r="B3" s="11">
        <v>0</v>
      </c>
      <c r="C3" s="12">
        <v>0</v>
      </c>
      <c r="D3" s="12">
        <v>0</v>
      </c>
      <c r="E3" s="12">
        <v>0</v>
      </c>
      <c r="F3" s="12">
        <v>0</v>
      </c>
      <c r="G3" s="12">
        <v>407580</v>
      </c>
      <c r="H3" s="92">
        <v>0</v>
      </c>
      <c r="I3" s="120">
        <v>0</v>
      </c>
      <c r="J3" s="13">
        <f t="shared" ref="J3:J37" si="0">SUM(B3:I3)</f>
        <v>407580</v>
      </c>
    </row>
    <row r="4" spans="1:10" x14ac:dyDescent="0.25">
      <c r="A4" s="14" t="s">
        <v>12</v>
      </c>
      <c r="B4" s="11">
        <v>0</v>
      </c>
      <c r="C4" s="12">
        <v>0</v>
      </c>
      <c r="D4" s="12">
        <v>7000</v>
      </c>
      <c r="E4" s="12">
        <v>9625</v>
      </c>
      <c r="F4" s="12">
        <v>0</v>
      </c>
      <c r="G4" s="12">
        <v>0</v>
      </c>
      <c r="H4" s="92">
        <v>0</v>
      </c>
      <c r="I4" s="120">
        <v>0</v>
      </c>
      <c r="J4" s="13">
        <f t="shared" si="0"/>
        <v>16625</v>
      </c>
    </row>
    <row r="5" spans="1:10" x14ac:dyDescent="0.25">
      <c r="A5" s="14" t="s">
        <v>13</v>
      </c>
      <c r="B5" s="11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92">
        <v>0</v>
      </c>
      <c r="I5" s="121">
        <v>0</v>
      </c>
      <c r="J5" s="13">
        <f t="shared" si="0"/>
        <v>0</v>
      </c>
    </row>
    <row r="6" spans="1:10" x14ac:dyDescent="0.25">
      <c r="A6" s="14" t="s">
        <v>14</v>
      </c>
      <c r="B6" s="11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92">
        <v>0</v>
      </c>
      <c r="I6" s="121">
        <v>0</v>
      </c>
      <c r="J6" s="13">
        <f t="shared" si="0"/>
        <v>0</v>
      </c>
    </row>
    <row r="7" spans="1:10" x14ac:dyDescent="0.25">
      <c r="A7" s="15" t="s">
        <v>15</v>
      </c>
      <c r="B7" s="16">
        <v>350</v>
      </c>
      <c r="C7" s="17">
        <v>0</v>
      </c>
      <c r="D7" s="17">
        <v>0</v>
      </c>
      <c r="E7" s="17">
        <v>0</v>
      </c>
      <c r="F7" s="17">
        <v>0</v>
      </c>
      <c r="G7" s="17">
        <v>535</v>
      </c>
      <c r="H7" s="93">
        <v>0</v>
      </c>
      <c r="I7" s="122">
        <v>0</v>
      </c>
      <c r="J7" s="13">
        <f t="shared" si="0"/>
        <v>885</v>
      </c>
    </row>
    <row r="8" spans="1:10" x14ac:dyDescent="0.25">
      <c r="A8" s="15" t="s">
        <v>16</v>
      </c>
      <c r="B8" s="19">
        <v>16</v>
      </c>
      <c r="C8" s="20">
        <v>231</v>
      </c>
      <c r="D8" s="20">
        <v>129</v>
      </c>
      <c r="E8" s="20">
        <v>92</v>
      </c>
      <c r="F8" s="20">
        <v>78</v>
      </c>
      <c r="G8" s="12">
        <v>17</v>
      </c>
      <c r="H8" s="94">
        <v>104</v>
      </c>
      <c r="I8" s="123">
        <v>28</v>
      </c>
      <c r="J8" s="13">
        <f t="shared" si="0"/>
        <v>695</v>
      </c>
    </row>
    <row r="9" spans="1:10" x14ac:dyDescent="0.25">
      <c r="A9" s="22" t="s">
        <v>17</v>
      </c>
      <c r="B9" s="19">
        <v>74456</v>
      </c>
      <c r="C9" s="20">
        <v>40267</v>
      </c>
      <c r="D9" s="20">
        <v>22445</v>
      </c>
      <c r="E9" s="20">
        <v>15963</v>
      </c>
      <c r="F9" s="20">
        <v>13534</v>
      </c>
      <c r="G9" s="12">
        <v>41969</v>
      </c>
      <c r="H9" s="94">
        <v>18167</v>
      </c>
      <c r="I9" s="123">
        <v>4900</v>
      </c>
      <c r="J9" s="13">
        <f t="shared" si="0"/>
        <v>231701</v>
      </c>
    </row>
    <row r="10" spans="1:10" x14ac:dyDescent="0.25">
      <c r="A10" s="22" t="s">
        <v>18</v>
      </c>
      <c r="B10" s="19">
        <v>0</v>
      </c>
      <c r="C10" s="23">
        <v>0</v>
      </c>
      <c r="D10" s="23">
        <v>0</v>
      </c>
      <c r="E10" s="23">
        <v>0</v>
      </c>
      <c r="F10" s="23">
        <v>0</v>
      </c>
      <c r="G10" s="12">
        <v>106930</v>
      </c>
      <c r="H10" s="94">
        <v>0</v>
      </c>
      <c r="I10" s="123">
        <v>0</v>
      </c>
      <c r="J10" s="13">
        <f t="shared" si="0"/>
        <v>106930</v>
      </c>
    </row>
    <row r="11" spans="1:10" x14ac:dyDescent="0.25">
      <c r="A11" s="22" t="s">
        <v>19</v>
      </c>
      <c r="B11" s="16">
        <v>4945</v>
      </c>
      <c r="C11" s="17">
        <v>2681</v>
      </c>
      <c r="D11" s="17">
        <v>1463</v>
      </c>
      <c r="E11" s="17">
        <v>1069</v>
      </c>
      <c r="F11" s="17">
        <v>920</v>
      </c>
      <c r="G11" s="12">
        <v>8580</v>
      </c>
      <c r="H11" s="93">
        <v>1198</v>
      </c>
      <c r="I11" s="122">
        <v>323</v>
      </c>
      <c r="J11" s="13">
        <f t="shared" si="0"/>
        <v>21179</v>
      </c>
    </row>
    <row r="12" spans="1:10" x14ac:dyDescent="0.25">
      <c r="A12" s="22" t="s">
        <v>20</v>
      </c>
      <c r="B12" s="19">
        <v>0</v>
      </c>
      <c r="C12" s="20">
        <v>0</v>
      </c>
      <c r="D12" s="20">
        <v>1337</v>
      </c>
      <c r="E12" s="20">
        <v>1672</v>
      </c>
      <c r="F12" s="20">
        <v>0</v>
      </c>
      <c r="G12" s="12">
        <v>0</v>
      </c>
      <c r="H12" s="94">
        <v>0</v>
      </c>
      <c r="I12" s="123">
        <v>0</v>
      </c>
      <c r="J12" s="13">
        <f t="shared" si="0"/>
        <v>3009</v>
      </c>
    </row>
    <row r="13" spans="1:10" x14ac:dyDescent="0.25">
      <c r="A13" s="24" t="s">
        <v>21</v>
      </c>
      <c r="B13" s="19">
        <v>5746</v>
      </c>
      <c r="C13" s="20">
        <v>22242</v>
      </c>
      <c r="D13" s="20">
        <v>228</v>
      </c>
      <c r="E13" s="20">
        <v>4524</v>
      </c>
      <c r="F13" s="20">
        <v>2149</v>
      </c>
      <c r="G13" s="25">
        <v>0</v>
      </c>
      <c r="H13" s="94">
        <v>4682</v>
      </c>
      <c r="I13" s="123">
        <v>0</v>
      </c>
      <c r="J13" s="13">
        <f t="shared" si="0"/>
        <v>39571</v>
      </c>
    </row>
    <row r="14" spans="1:10" x14ac:dyDescent="0.25">
      <c r="A14" s="24" t="s">
        <v>22</v>
      </c>
      <c r="B14" s="19">
        <v>0</v>
      </c>
      <c r="C14" s="26">
        <v>23200</v>
      </c>
      <c r="D14" s="26">
        <v>75520</v>
      </c>
      <c r="E14" s="20">
        <v>0</v>
      </c>
      <c r="F14" s="17">
        <v>0</v>
      </c>
      <c r="G14" s="12">
        <v>0</v>
      </c>
      <c r="H14" s="93">
        <v>15140</v>
      </c>
      <c r="I14" s="26">
        <v>24480</v>
      </c>
      <c r="J14" s="13">
        <f>SUM(B14:I14)</f>
        <v>138340</v>
      </c>
    </row>
    <row r="15" spans="1:10" x14ac:dyDescent="0.25">
      <c r="A15" s="24" t="s">
        <v>23</v>
      </c>
      <c r="B15" s="16">
        <v>38700</v>
      </c>
      <c r="C15" s="17">
        <v>0</v>
      </c>
      <c r="D15" s="17">
        <v>0</v>
      </c>
      <c r="E15" s="17">
        <v>0</v>
      </c>
      <c r="F15" s="17">
        <v>0</v>
      </c>
      <c r="G15" s="12">
        <v>76630</v>
      </c>
      <c r="H15" s="93">
        <v>0</v>
      </c>
      <c r="I15" s="122">
        <v>0</v>
      </c>
      <c r="J15" s="13">
        <f t="shared" si="0"/>
        <v>115330</v>
      </c>
    </row>
    <row r="16" spans="1:10" x14ac:dyDescent="0.25">
      <c r="A16" s="27" t="s">
        <v>24</v>
      </c>
      <c r="B16" s="19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95">
        <v>0</v>
      </c>
      <c r="I16" s="124">
        <v>0</v>
      </c>
      <c r="J16" s="13">
        <f t="shared" si="0"/>
        <v>0</v>
      </c>
    </row>
    <row r="17" spans="1:10" x14ac:dyDescent="0.25">
      <c r="A17" s="28" t="s">
        <v>25</v>
      </c>
      <c r="B17" s="19">
        <v>0</v>
      </c>
      <c r="C17" s="20">
        <v>12800</v>
      </c>
      <c r="D17" s="20">
        <v>6754</v>
      </c>
      <c r="E17" s="20">
        <v>9000</v>
      </c>
      <c r="F17" s="20">
        <v>0</v>
      </c>
      <c r="G17" s="12">
        <v>0</v>
      </c>
      <c r="H17" s="94">
        <v>4928</v>
      </c>
      <c r="I17" s="123">
        <v>4015</v>
      </c>
      <c r="J17" s="13">
        <f t="shared" si="0"/>
        <v>37497</v>
      </c>
    </row>
    <row r="18" spans="1:10" x14ac:dyDescent="0.25">
      <c r="A18" s="28" t="s">
        <v>26</v>
      </c>
      <c r="B18" s="16">
        <v>11280</v>
      </c>
      <c r="C18" s="17">
        <v>42960</v>
      </c>
      <c r="D18" s="17">
        <v>37920</v>
      </c>
      <c r="E18" s="17">
        <v>19680</v>
      </c>
      <c r="F18" s="17">
        <v>21840</v>
      </c>
      <c r="G18" s="17">
        <v>26880</v>
      </c>
      <c r="H18" s="93">
        <v>40080</v>
      </c>
      <c r="I18" s="123">
        <v>6720</v>
      </c>
      <c r="J18" s="13">
        <f t="shared" si="0"/>
        <v>207360</v>
      </c>
    </row>
    <row r="19" spans="1:10" x14ac:dyDescent="0.25">
      <c r="A19" s="29" t="s">
        <v>27</v>
      </c>
      <c r="B19" s="16">
        <v>0</v>
      </c>
      <c r="C19" s="17">
        <v>0</v>
      </c>
      <c r="D19" s="17">
        <v>0</v>
      </c>
      <c r="E19" s="17">
        <v>0</v>
      </c>
      <c r="F19" s="17">
        <v>0</v>
      </c>
      <c r="G19" s="12">
        <v>0</v>
      </c>
      <c r="H19" s="93">
        <v>0</v>
      </c>
      <c r="I19" s="122">
        <v>0</v>
      </c>
      <c r="J19" s="13">
        <f t="shared" si="0"/>
        <v>0</v>
      </c>
    </row>
    <row r="20" spans="1:10" x14ac:dyDescent="0.25">
      <c r="A20" s="29" t="s">
        <v>28</v>
      </c>
      <c r="B20" s="16"/>
      <c r="C20" s="17">
        <v>56940</v>
      </c>
      <c r="D20" s="17">
        <v>60480</v>
      </c>
      <c r="E20" s="17">
        <v>0</v>
      </c>
      <c r="F20" s="17">
        <v>0</v>
      </c>
      <c r="G20" s="30">
        <v>0</v>
      </c>
      <c r="H20" s="93">
        <v>59020</v>
      </c>
      <c r="I20" s="26">
        <v>25400</v>
      </c>
      <c r="J20" s="13">
        <f>SUM(B20:I20)</f>
        <v>201840</v>
      </c>
    </row>
    <row r="21" spans="1:10" x14ac:dyDescent="0.25">
      <c r="A21" s="29" t="s">
        <v>29</v>
      </c>
      <c r="B21" s="16">
        <v>41160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93">
        <v>0</v>
      </c>
      <c r="I21" s="122">
        <v>0</v>
      </c>
      <c r="J21" s="13">
        <f t="shared" si="0"/>
        <v>41160</v>
      </c>
    </row>
    <row r="22" spans="1:10" x14ac:dyDescent="0.25">
      <c r="A22" s="31" t="s">
        <v>30</v>
      </c>
      <c r="B22" s="16">
        <v>62331</v>
      </c>
      <c r="C22" s="17">
        <v>67093</v>
      </c>
      <c r="D22" s="17">
        <v>37323</v>
      </c>
      <c r="E22" s="17">
        <v>24493</v>
      </c>
      <c r="F22" s="17">
        <v>14221</v>
      </c>
      <c r="G22" s="17">
        <v>133152</v>
      </c>
      <c r="H22" s="93">
        <v>35018</v>
      </c>
      <c r="I22" s="122">
        <v>7260</v>
      </c>
      <c r="J22" s="13">
        <f>SUM(B22:I22)</f>
        <v>380891</v>
      </c>
    </row>
    <row r="23" spans="1:10" x14ac:dyDescent="0.25">
      <c r="A23" s="32" t="s">
        <v>31</v>
      </c>
      <c r="B23" s="16">
        <v>53764</v>
      </c>
      <c r="C23" s="17">
        <v>61829</v>
      </c>
      <c r="D23" s="17">
        <v>13441</v>
      </c>
      <c r="E23" s="17">
        <v>16129</v>
      </c>
      <c r="F23" s="17">
        <v>8065</v>
      </c>
      <c r="G23" s="17">
        <v>94087</v>
      </c>
      <c r="H23" s="93">
        <v>18817</v>
      </c>
      <c r="I23" s="122">
        <v>2688</v>
      </c>
      <c r="J23" s="13">
        <f t="shared" si="0"/>
        <v>268820</v>
      </c>
    </row>
    <row r="24" spans="1:10" x14ac:dyDescent="0.25">
      <c r="A24" s="32" t="s">
        <v>32</v>
      </c>
      <c r="B24" s="16">
        <v>20480</v>
      </c>
      <c r="C24" s="17">
        <v>0</v>
      </c>
      <c r="D24" s="17">
        <v>0</v>
      </c>
      <c r="E24" s="17">
        <v>0</v>
      </c>
      <c r="F24" s="17">
        <v>0</v>
      </c>
      <c r="G24" s="12">
        <v>31440</v>
      </c>
      <c r="H24" s="93">
        <v>0</v>
      </c>
      <c r="I24" s="122">
        <v>0</v>
      </c>
      <c r="J24" s="13">
        <f t="shared" si="0"/>
        <v>51920</v>
      </c>
    </row>
    <row r="25" spans="1:10" x14ac:dyDescent="0.25">
      <c r="A25" s="32" t="s">
        <v>33</v>
      </c>
      <c r="B25" s="19">
        <v>528</v>
      </c>
      <c r="C25" s="20">
        <v>286</v>
      </c>
      <c r="D25" s="20">
        <v>156</v>
      </c>
      <c r="E25" s="20">
        <v>114</v>
      </c>
      <c r="F25" s="20">
        <v>98</v>
      </c>
      <c r="G25" s="12">
        <v>916</v>
      </c>
      <c r="H25" s="94">
        <v>128</v>
      </c>
      <c r="I25" s="123">
        <v>34</v>
      </c>
      <c r="J25" s="13">
        <f t="shared" si="0"/>
        <v>2260</v>
      </c>
    </row>
    <row r="26" spans="1:10" x14ac:dyDescent="0.25">
      <c r="A26" s="33" t="s">
        <v>34</v>
      </c>
      <c r="B26" s="16">
        <v>14422</v>
      </c>
      <c r="C26" s="17">
        <v>7820</v>
      </c>
      <c r="D26" s="17">
        <v>4267</v>
      </c>
      <c r="E26" s="17">
        <v>3116</v>
      </c>
      <c r="F26" s="17">
        <v>2684</v>
      </c>
      <c r="G26" s="12">
        <v>25024</v>
      </c>
      <c r="H26" s="93">
        <v>3495</v>
      </c>
      <c r="I26" s="122">
        <v>942</v>
      </c>
      <c r="J26" s="13">
        <f t="shared" si="0"/>
        <v>61770</v>
      </c>
    </row>
    <row r="27" spans="1:10" x14ac:dyDescent="0.25">
      <c r="A27" s="33" t="s">
        <v>35</v>
      </c>
      <c r="B27" s="16">
        <v>7951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93">
        <v>0</v>
      </c>
      <c r="I27" s="122">
        <v>0</v>
      </c>
      <c r="J27" s="13">
        <f t="shared" si="0"/>
        <v>7951</v>
      </c>
    </row>
    <row r="28" spans="1:10" x14ac:dyDescent="0.25">
      <c r="A28" s="34" t="s">
        <v>36</v>
      </c>
      <c r="B28" s="19">
        <v>34</v>
      </c>
      <c r="C28" s="20">
        <v>504</v>
      </c>
      <c r="D28" s="20">
        <v>281</v>
      </c>
      <c r="E28" s="20">
        <v>200</v>
      </c>
      <c r="F28" s="20">
        <v>169</v>
      </c>
      <c r="G28" s="12">
        <v>37</v>
      </c>
      <c r="H28" s="94">
        <v>227</v>
      </c>
      <c r="I28" s="123">
        <v>61</v>
      </c>
      <c r="J28" s="13">
        <f t="shared" si="0"/>
        <v>1513</v>
      </c>
    </row>
    <row r="29" spans="1:10" x14ac:dyDescent="0.25">
      <c r="A29" s="34" t="s">
        <v>37</v>
      </c>
      <c r="B29" s="16">
        <v>25534</v>
      </c>
      <c r="C29" s="17">
        <v>0</v>
      </c>
      <c r="D29" s="17">
        <v>0</v>
      </c>
      <c r="E29" s="17">
        <v>0</v>
      </c>
      <c r="F29" s="17">
        <v>17839</v>
      </c>
      <c r="G29" s="12">
        <v>0</v>
      </c>
      <c r="H29" s="93">
        <v>0</v>
      </c>
      <c r="I29" s="122">
        <v>0</v>
      </c>
      <c r="J29" s="13">
        <f t="shared" si="0"/>
        <v>43373</v>
      </c>
    </row>
    <row r="30" spans="1:10" x14ac:dyDescent="0.25">
      <c r="A30" s="34" t="s">
        <v>38</v>
      </c>
      <c r="B30" s="16">
        <v>10326</v>
      </c>
      <c r="C30" s="17">
        <v>8177</v>
      </c>
      <c r="D30" s="17">
        <v>0</v>
      </c>
      <c r="E30" s="17">
        <v>133</v>
      </c>
      <c r="F30" s="17">
        <v>1924</v>
      </c>
      <c r="G30" s="17">
        <v>0</v>
      </c>
      <c r="H30" s="93">
        <v>0</v>
      </c>
      <c r="I30" s="18">
        <v>0</v>
      </c>
      <c r="J30" s="13">
        <f t="shared" si="0"/>
        <v>20560</v>
      </c>
    </row>
    <row r="31" spans="1:10" x14ac:dyDescent="0.25">
      <c r="A31" s="35" t="s">
        <v>39</v>
      </c>
      <c r="B31" s="16">
        <v>88000</v>
      </c>
      <c r="C31" s="17">
        <v>0</v>
      </c>
      <c r="D31" s="17">
        <v>0</v>
      </c>
      <c r="E31" s="17">
        <v>0</v>
      </c>
      <c r="F31" s="17">
        <v>0</v>
      </c>
      <c r="G31" s="12">
        <v>83380</v>
      </c>
      <c r="H31" s="93">
        <v>0</v>
      </c>
      <c r="I31" s="18">
        <v>0</v>
      </c>
      <c r="J31" s="13">
        <f t="shared" si="0"/>
        <v>171380</v>
      </c>
    </row>
    <row r="32" spans="1:10" x14ac:dyDescent="0.25">
      <c r="A32" s="35" t="s">
        <v>40</v>
      </c>
      <c r="B32" s="16">
        <v>756</v>
      </c>
      <c r="C32" s="17">
        <v>410</v>
      </c>
      <c r="D32" s="17">
        <v>224</v>
      </c>
      <c r="E32" s="17">
        <v>163</v>
      </c>
      <c r="F32" s="17">
        <v>141</v>
      </c>
      <c r="G32" s="12">
        <v>1311</v>
      </c>
      <c r="H32" s="93">
        <v>183</v>
      </c>
      <c r="I32" s="18">
        <v>49</v>
      </c>
      <c r="J32" s="13">
        <f t="shared" si="0"/>
        <v>3237</v>
      </c>
    </row>
    <row r="33" spans="1:10" x14ac:dyDescent="0.25">
      <c r="A33" s="36" t="s">
        <v>41</v>
      </c>
      <c r="B33" s="19">
        <v>5</v>
      </c>
      <c r="C33" s="20">
        <v>75</v>
      </c>
      <c r="D33" s="20">
        <v>42</v>
      </c>
      <c r="E33" s="20">
        <v>30</v>
      </c>
      <c r="F33" s="20">
        <v>25</v>
      </c>
      <c r="G33" s="12">
        <v>6</v>
      </c>
      <c r="H33" s="94">
        <v>34</v>
      </c>
      <c r="I33" s="21">
        <v>9</v>
      </c>
      <c r="J33" s="13">
        <f t="shared" si="0"/>
        <v>226</v>
      </c>
    </row>
    <row r="34" spans="1:10" x14ac:dyDescent="0.25">
      <c r="A34" s="36" t="s">
        <v>42</v>
      </c>
      <c r="B34" s="16">
        <v>50926</v>
      </c>
      <c r="C34" s="17">
        <v>0</v>
      </c>
      <c r="D34" s="17">
        <v>0</v>
      </c>
      <c r="E34" s="17">
        <v>0</v>
      </c>
      <c r="F34" s="17">
        <v>0</v>
      </c>
      <c r="G34" s="12">
        <v>53960</v>
      </c>
      <c r="H34" s="93">
        <v>0</v>
      </c>
      <c r="I34" s="18">
        <v>0</v>
      </c>
      <c r="J34" s="13">
        <f t="shared" si="0"/>
        <v>104886</v>
      </c>
    </row>
    <row r="35" spans="1:10" x14ac:dyDescent="0.25">
      <c r="A35" s="37" t="s">
        <v>43</v>
      </c>
      <c r="B35" s="16">
        <v>71</v>
      </c>
      <c r="C35" s="17">
        <v>1038</v>
      </c>
      <c r="D35" s="17">
        <v>579</v>
      </c>
      <c r="E35" s="17">
        <v>412</v>
      </c>
      <c r="F35" s="17">
        <v>349</v>
      </c>
      <c r="G35" s="12">
        <v>77</v>
      </c>
      <c r="H35" s="93">
        <v>469</v>
      </c>
      <c r="I35" s="18">
        <v>126</v>
      </c>
      <c r="J35" s="13">
        <f>SUM(B35:I35)</f>
        <v>3121</v>
      </c>
    </row>
    <row r="36" spans="1:10" x14ac:dyDescent="0.25">
      <c r="A36" s="37" t="s">
        <v>44</v>
      </c>
      <c r="B36" s="19">
        <v>340</v>
      </c>
      <c r="C36" s="17">
        <v>184</v>
      </c>
      <c r="D36" s="17">
        <v>101</v>
      </c>
      <c r="E36" s="17">
        <v>74</v>
      </c>
      <c r="F36" s="17">
        <v>63</v>
      </c>
      <c r="G36" s="17">
        <v>590</v>
      </c>
      <c r="H36" s="93">
        <v>82</v>
      </c>
      <c r="I36" s="18">
        <v>22</v>
      </c>
      <c r="J36" s="13">
        <f t="shared" si="0"/>
        <v>1456</v>
      </c>
    </row>
    <row r="37" spans="1:10" ht="15.75" thickBot="1" x14ac:dyDescent="0.3">
      <c r="A37" s="38" t="s">
        <v>45</v>
      </c>
      <c r="B37" s="39">
        <v>11535</v>
      </c>
      <c r="C37" s="40">
        <v>0</v>
      </c>
      <c r="D37" s="40">
        <v>0</v>
      </c>
      <c r="E37" s="40">
        <v>0</v>
      </c>
      <c r="F37" s="40">
        <v>0</v>
      </c>
      <c r="G37" s="40">
        <v>5857</v>
      </c>
      <c r="H37" s="96">
        <v>0</v>
      </c>
      <c r="I37" s="41">
        <v>0</v>
      </c>
      <c r="J37" s="42">
        <f t="shared" si="0"/>
        <v>17392</v>
      </c>
    </row>
    <row r="38" spans="1:10" x14ac:dyDescent="0.25">
      <c r="A38" s="43" t="s">
        <v>46</v>
      </c>
      <c r="B38" s="44">
        <f t="shared" ref="B38:I38" si="1">SUM(B2:B37)</f>
        <v>1252417</v>
      </c>
      <c r="C38" s="45">
        <f t="shared" si="1"/>
        <v>742880</v>
      </c>
      <c r="D38" s="45">
        <f t="shared" si="1"/>
        <v>489416</v>
      </c>
      <c r="E38" s="45">
        <f t="shared" si="1"/>
        <v>262770</v>
      </c>
      <c r="F38" s="45">
        <f t="shared" si="1"/>
        <v>216618</v>
      </c>
      <c r="G38" s="45">
        <f t="shared" si="1"/>
        <v>1509757</v>
      </c>
      <c r="H38" s="45">
        <f t="shared" si="1"/>
        <v>379609</v>
      </c>
      <c r="I38" s="46">
        <f t="shared" si="1"/>
        <v>125065</v>
      </c>
      <c r="J38" s="47">
        <f>SUM(B38:I38)</f>
        <v>4978532</v>
      </c>
    </row>
    <row r="39" spans="1:10" x14ac:dyDescent="0.25">
      <c r="A39" s="48" t="s">
        <v>47</v>
      </c>
      <c r="B39" s="49">
        <v>2971</v>
      </c>
      <c r="C39" s="50">
        <v>1611</v>
      </c>
      <c r="D39" s="50">
        <v>879</v>
      </c>
      <c r="E39" s="50">
        <v>642</v>
      </c>
      <c r="F39" s="50">
        <v>553</v>
      </c>
      <c r="G39" s="50">
        <v>5155</v>
      </c>
      <c r="H39" s="50">
        <v>720</v>
      </c>
      <c r="I39" s="51">
        <v>194</v>
      </c>
      <c r="J39" s="52">
        <f>SUM(B39:I39)</f>
        <v>12725</v>
      </c>
    </row>
    <row r="40" spans="1:10" ht="15.75" thickBot="1" x14ac:dyDescent="0.3">
      <c r="A40" s="53" t="s">
        <v>48</v>
      </c>
      <c r="B40" s="54">
        <f>B38/B39</f>
        <v>421.54729047458767</v>
      </c>
      <c r="C40" s="55">
        <f t="shared" ref="C40:J40" si="2">C38/C39</f>
        <v>461.12973308504036</v>
      </c>
      <c r="D40" s="55">
        <f t="shared" si="2"/>
        <v>556.78725824800915</v>
      </c>
      <c r="E40" s="55">
        <f t="shared" si="2"/>
        <v>409.29906542056074</v>
      </c>
      <c r="F40" s="55">
        <f t="shared" si="2"/>
        <v>391.71428571428572</v>
      </c>
      <c r="G40" s="55">
        <f t="shared" si="2"/>
        <v>292.87235693501452</v>
      </c>
      <c r="H40" s="55">
        <f t="shared" si="2"/>
        <v>527.23472222222222</v>
      </c>
      <c r="I40" s="56">
        <f t="shared" si="2"/>
        <v>644.6649484536083</v>
      </c>
      <c r="J40" s="57">
        <f t="shared" si="2"/>
        <v>391.24023575638506</v>
      </c>
    </row>
    <row r="41" spans="1:10" x14ac:dyDescent="0.25">
      <c r="A41" s="58" t="s">
        <v>49</v>
      </c>
      <c r="B41" s="59">
        <f t="shared" ref="B41:I41" si="3">(B2+B3+B4)/B38</f>
        <v>0.58188366973619809</v>
      </c>
      <c r="C41" s="60">
        <f t="shared" si="3"/>
        <v>0.53056079043721727</v>
      </c>
      <c r="D41" s="60">
        <f t="shared" si="3"/>
        <v>0.46325825064975401</v>
      </c>
      <c r="E41" s="60">
        <f t="shared" si="3"/>
        <v>0.63137344445712984</v>
      </c>
      <c r="F41" s="60">
        <f t="shared" si="3"/>
        <v>0.61176356535467968</v>
      </c>
      <c r="G41" s="60">
        <f t="shared" si="3"/>
        <v>0.54206007986715743</v>
      </c>
      <c r="H41" s="60">
        <f t="shared" si="3"/>
        <v>0.46847414049719582</v>
      </c>
      <c r="I41" s="61">
        <f t="shared" si="3"/>
        <v>0.38386439051693122</v>
      </c>
      <c r="J41" s="62">
        <f>(J2+J3+J4+J5+J6)/J38</f>
        <v>0.5407776830599863</v>
      </c>
    </row>
    <row r="42" spans="1:10" ht="15.75" thickBot="1" x14ac:dyDescent="0.3">
      <c r="A42" s="63" t="s">
        <v>50</v>
      </c>
      <c r="B42" s="64">
        <f t="shared" ref="B42:J42" si="4">100%-B41</f>
        <v>0.41811633026380191</v>
      </c>
      <c r="C42" s="65">
        <f t="shared" si="4"/>
        <v>0.46943920956278273</v>
      </c>
      <c r="D42" s="65">
        <f t="shared" si="4"/>
        <v>0.53674174935024599</v>
      </c>
      <c r="E42" s="65">
        <f t="shared" si="4"/>
        <v>0.36862655554287016</v>
      </c>
      <c r="F42" s="65">
        <f t="shared" si="4"/>
        <v>0.38823643464532032</v>
      </c>
      <c r="G42" s="65">
        <f t="shared" si="4"/>
        <v>0.45793992013284257</v>
      </c>
      <c r="H42" s="65">
        <f t="shared" si="4"/>
        <v>0.53152585950280418</v>
      </c>
      <c r="I42" s="66">
        <f t="shared" si="4"/>
        <v>0.61613560948306878</v>
      </c>
      <c r="J42" s="67">
        <f t="shared" si="4"/>
        <v>0.4592223169400137</v>
      </c>
    </row>
    <row r="43" spans="1:10" ht="15.75" thickBot="1" x14ac:dyDescent="0.3">
      <c r="A43" s="68" t="s">
        <v>51</v>
      </c>
      <c r="B43" s="69">
        <v>0.39186039452340687</v>
      </c>
      <c r="C43" s="69">
        <v>0.45395961525578971</v>
      </c>
      <c r="D43" s="69">
        <v>0.50682925707446469</v>
      </c>
      <c r="E43" s="69">
        <v>0.36845743301373757</v>
      </c>
      <c r="F43" s="69">
        <v>0.37573081614149606</v>
      </c>
      <c r="G43" s="69">
        <v>0.42921700320871886</v>
      </c>
      <c r="H43" s="69">
        <v>0.51326514389017142</v>
      </c>
      <c r="I43" s="70">
        <v>0.57378915088619742</v>
      </c>
      <c r="J43" s="71">
        <v>0.43564739310088391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BB28-E34D-4588-9403-E208574BFFEF}">
  <dimension ref="B2:G17"/>
  <sheetViews>
    <sheetView workbookViewId="0">
      <selection activeCell="D25" sqref="D25"/>
    </sheetView>
  </sheetViews>
  <sheetFormatPr baseColWidth="10" defaultRowHeight="15" x14ac:dyDescent="0.25"/>
  <cols>
    <col min="1" max="1" width="5.140625" customWidth="1"/>
    <col min="2" max="2" width="14.42578125" bestFit="1" customWidth="1"/>
  </cols>
  <sheetData>
    <row r="2" spans="2:7" ht="15.75" thickBot="1" x14ac:dyDescent="0.3"/>
    <row r="3" spans="2:7" ht="15.75" thickBot="1" x14ac:dyDescent="0.3">
      <c r="C3" s="72" t="s">
        <v>52</v>
      </c>
      <c r="D3" s="73" t="s">
        <v>53</v>
      </c>
      <c r="E3" s="73" t="s">
        <v>54</v>
      </c>
      <c r="F3" s="73" t="s">
        <v>55</v>
      </c>
      <c r="G3" s="74" t="s">
        <v>56</v>
      </c>
    </row>
    <row r="4" spans="2:7" x14ac:dyDescent="0.25">
      <c r="B4" s="6" t="s">
        <v>57</v>
      </c>
      <c r="C4" s="75">
        <v>0</v>
      </c>
      <c r="D4" s="76">
        <v>4.1026629484755626E-2</v>
      </c>
      <c r="E4" s="76">
        <v>2.5286758106214977E-2</v>
      </c>
      <c r="F4" s="76">
        <v>0.19386459272212056</v>
      </c>
      <c r="G4" s="77">
        <v>0.73982201968690886</v>
      </c>
    </row>
    <row r="5" spans="2:7" x14ac:dyDescent="0.25">
      <c r="B5" s="15" t="s">
        <v>58</v>
      </c>
      <c r="C5" s="78">
        <v>0</v>
      </c>
      <c r="D5" s="79">
        <v>9.968045164511577E-2</v>
      </c>
      <c r="E5" s="79">
        <v>0.8519172901293055</v>
      </c>
      <c r="F5" s="79">
        <v>0</v>
      </c>
      <c r="G5" s="80">
        <v>4.8402258225578809E-2</v>
      </c>
    </row>
    <row r="6" spans="2:7" x14ac:dyDescent="0.25">
      <c r="B6" s="22" t="s">
        <v>59</v>
      </c>
      <c r="C6" s="78">
        <v>0</v>
      </c>
      <c r="D6" s="81">
        <v>0.7604296858064632</v>
      </c>
      <c r="E6" s="81">
        <v>8.8729745997606219E-3</v>
      </c>
      <c r="F6" s="79">
        <v>0</v>
      </c>
      <c r="G6" s="82">
        <v>0.23069733959377617</v>
      </c>
    </row>
    <row r="7" spans="2:7" x14ac:dyDescent="0.25">
      <c r="B7" s="24" t="s">
        <v>60</v>
      </c>
      <c r="C7" s="83">
        <v>4.314447169010447E-3</v>
      </c>
      <c r="D7" s="79">
        <v>0.85123988175163412</v>
      </c>
      <c r="E7" s="79">
        <v>1.2882952666407554E-2</v>
      </c>
      <c r="F7" s="79">
        <v>0</v>
      </c>
      <c r="G7" s="80">
        <v>0.131562718412948</v>
      </c>
    </row>
    <row r="8" spans="2:7" x14ac:dyDescent="0.25">
      <c r="B8" s="84" t="s">
        <v>24</v>
      </c>
      <c r="C8" s="78">
        <v>0</v>
      </c>
      <c r="D8" s="79">
        <v>1</v>
      </c>
      <c r="E8" s="79">
        <v>0</v>
      </c>
      <c r="F8" s="79">
        <v>0</v>
      </c>
      <c r="G8" s="80">
        <v>0</v>
      </c>
    </row>
    <row r="9" spans="2:7" x14ac:dyDescent="0.25">
      <c r="B9" s="85" t="s">
        <v>61</v>
      </c>
      <c r="C9" s="78">
        <v>0</v>
      </c>
      <c r="D9" s="79">
        <v>1</v>
      </c>
      <c r="E9" s="79">
        <v>0</v>
      </c>
      <c r="F9" s="79">
        <v>0</v>
      </c>
      <c r="G9" s="80">
        <v>0</v>
      </c>
    </row>
    <row r="10" spans="2:7" x14ac:dyDescent="0.25">
      <c r="B10" s="29" t="s">
        <v>62</v>
      </c>
      <c r="C10" s="78">
        <v>0</v>
      </c>
      <c r="D10" s="79">
        <v>0.97908034514619491</v>
      </c>
      <c r="E10" s="79">
        <v>0</v>
      </c>
      <c r="F10" s="79">
        <v>0</v>
      </c>
      <c r="G10" s="80">
        <v>2.0919654853805078E-2</v>
      </c>
    </row>
    <row r="11" spans="2:7" x14ac:dyDescent="0.25">
      <c r="B11" s="31" t="s">
        <v>30</v>
      </c>
      <c r="C11" s="78">
        <v>0</v>
      </c>
      <c r="D11" s="79">
        <v>0.99</v>
      </c>
      <c r="E11" s="79">
        <v>0</v>
      </c>
      <c r="F11" s="79">
        <v>0</v>
      </c>
      <c r="G11" s="80">
        <v>0.01</v>
      </c>
    </row>
    <row r="12" spans="2:7" x14ac:dyDescent="0.25">
      <c r="B12" s="32" t="s">
        <v>31</v>
      </c>
      <c r="C12" s="78">
        <v>0</v>
      </c>
      <c r="D12" s="79">
        <v>0.97</v>
      </c>
      <c r="E12" s="79">
        <v>0</v>
      </c>
      <c r="F12" s="79">
        <v>0</v>
      </c>
      <c r="G12" s="80">
        <v>0.03</v>
      </c>
    </row>
    <row r="13" spans="2:7" x14ac:dyDescent="0.25">
      <c r="B13" s="33" t="s">
        <v>34</v>
      </c>
      <c r="C13" s="86">
        <v>0.57624601396542985</v>
      </c>
      <c r="D13" s="79">
        <v>0.25793720889060795</v>
      </c>
      <c r="E13" s="79">
        <v>0.16581677714396223</v>
      </c>
      <c r="F13" s="79">
        <v>0</v>
      </c>
      <c r="G13" s="80">
        <v>0</v>
      </c>
    </row>
    <row r="14" spans="2:7" x14ac:dyDescent="0.25">
      <c r="B14" s="34" t="s">
        <v>63</v>
      </c>
      <c r="C14" s="78">
        <v>0</v>
      </c>
      <c r="D14" s="79">
        <v>0.84</v>
      </c>
      <c r="E14" s="79">
        <v>0.06</v>
      </c>
      <c r="F14" s="79">
        <v>0</v>
      </c>
      <c r="G14" s="80">
        <v>0.1</v>
      </c>
    </row>
    <row r="15" spans="2:7" x14ac:dyDescent="0.25">
      <c r="B15" s="87" t="s">
        <v>64</v>
      </c>
      <c r="C15" s="78">
        <v>0</v>
      </c>
      <c r="D15" s="79">
        <v>0.97209389068065755</v>
      </c>
      <c r="E15" s="79">
        <v>0</v>
      </c>
      <c r="F15" s="79">
        <v>0</v>
      </c>
      <c r="G15" s="80">
        <v>2.7906109319342502E-2</v>
      </c>
    </row>
    <row r="16" spans="2:7" x14ac:dyDescent="0.25">
      <c r="B16" s="36" t="s">
        <v>65</v>
      </c>
      <c r="C16" s="78">
        <v>0</v>
      </c>
      <c r="D16" s="79">
        <v>0.783189721921981</v>
      </c>
      <c r="E16" s="79">
        <v>0</v>
      </c>
      <c r="F16" s="79">
        <v>0</v>
      </c>
      <c r="G16" s="80">
        <v>0.21681027807801903</v>
      </c>
    </row>
    <row r="17" spans="2:7" ht="15.75" thickBot="1" x14ac:dyDescent="0.3">
      <c r="B17" s="38" t="s">
        <v>66</v>
      </c>
      <c r="C17" s="88">
        <v>0</v>
      </c>
      <c r="D17" s="89">
        <v>0.34044965957095863</v>
      </c>
      <c r="E17" s="89">
        <v>0.61761296471084148</v>
      </c>
      <c r="F17" s="89">
        <v>0</v>
      </c>
      <c r="G17" s="90">
        <v>4.1937375718199894E-2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7A51-456C-475A-9D0E-193F6580EB47}">
  <dimension ref="A1:X40"/>
  <sheetViews>
    <sheetView workbookViewId="0">
      <selection activeCell="L32" sqref="L32"/>
    </sheetView>
  </sheetViews>
  <sheetFormatPr baseColWidth="10" defaultRowHeight="15" x14ac:dyDescent="0.25"/>
  <cols>
    <col min="1" max="1" width="33.140625" bestFit="1" customWidth="1"/>
    <col min="2" max="2" width="16.7109375" hidden="1" customWidth="1"/>
    <col min="3" max="5" width="0" hidden="1" customWidth="1"/>
    <col min="6" max="6" width="14.140625" hidden="1" customWidth="1"/>
    <col min="7" max="7" width="18.28515625" hidden="1" customWidth="1"/>
    <col min="9" max="9" width="0" hidden="1" customWidth="1"/>
    <col min="10" max="10" width="13.140625" hidden="1" customWidth="1"/>
    <col min="13" max="13" width="12.28515625" bestFit="1" customWidth="1"/>
    <col min="15" max="15" width="33.140625" bestFit="1" customWidth="1"/>
    <col min="16" max="21" width="0" hidden="1" customWidth="1"/>
    <col min="23" max="24" width="0" hidden="1" customWidth="1"/>
  </cols>
  <sheetData>
    <row r="1" spans="1:24" ht="15.75" thickBot="1" x14ac:dyDescent="0.3">
      <c r="A1" s="126" t="s">
        <v>67</v>
      </c>
      <c r="B1" s="126" t="s">
        <v>1</v>
      </c>
      <c r="C1" s="126" t="s">
        <v>2</v>
      </c>
      <c r="D1" s="126" t="s">
        <v>3</v>
      </c>
      <c r="E1" s="126" t="s">
        <v>4</v>
      </c>
      <c r="F1" s="126" t="s">
        <v>5</v>
      </c>
      <c r="G1" s="126" t="s">
        <v>6</v>
      </c>
      <c r="H1" s="126" t="s">
        <v>7</v>
      </c>
      <c r="I1" s="4" t="s">
        <v>8</v>
      </c>
      <c r="J1" s="5" t="s">
        <v>9</v>
      </c>
      <c r="M1" s="97" t="s">
        <v>68</v>
      </c>
      <c r="O1" s="126" t="s">
        <v>67</v>
      </c>
      <c r="P1" s="126" t="s">
        <v>1</v>
      </c>
      <c r="Q1" s="126" t="s">
        <v>2</v>
      </c>
      <c r="R1" s="126" t="s">
        <v>3</v>
      </c>
      <c r="S1" s="126" t="s">
        <v>4</v>
      </c>
      <c r="T1" s="126" t="s">
        <v>5</v>
      </c>
      <c r="U1" s="126" t="s">
        <v>6</v>
      </c>
      <c r="V1" s="126" t="s">
        <v>7</v>
      </c>
      <c r="W1" s="98" t="s">
        <v>8</v>
      </c>
      <c r="X1" s="5" t="s">
        <v>9</v>
      </c>
    </row>
    <row r="2" spans="1:24" x14ac:dyDescent="0.25">
      <c r="A2" s="99" t="s">
        <v>10</v>
      </c>
      <c r="B2" s="12">
        <v>728761</v>
      </c>
      <c r="C2" s="12">
        <v>394143</v>
      </c>
      <c r="D2" s="12">
        <v>219726</v>
      </c>
      <c r="E2" s="12">
        <v>156281</v>
      </c>
      <c r="F2" s="12">
        <v>132519</v>
      </c>
      <c r="G2" s="12">
        <v>410799</v>
      </c>
      <c r="H2" s="92">
        <v>177837</v>
      </c>
      <c r="I2" s="119">
        <v>48008</v>
      </c>
      <c r="J2" s="9">
        <f>SUM(B2:I2)</f>
        <v>2268074</v>
      </c>
      <c r="L2" s="99" t="s">
        <v>10</v>
      </c>
      <c r="M2" s="79">
        <v>4.1026629484755626E-2</v>
      </c>
      <c r="O2" s="99" t="s">
        <v>10</v>
      </c>
      <c r="P2" s="12">
        <f>B2*$M$2</f>
        <v>29898.607529939996</v>
      </c>
      <c r="Q2" s="12">
        <f t="shared" ref="Q2:W6" si="0">C2*$M$2</f>
        <v>16170.358825010037</v>
      </c>
      <c r="R2" s="12">
        <f t="shared" si="0"/>
        <v>9014.6171901674152</v>
      </c>
      <c r="S2" s="12">
        <f t="shared" si="0"/>
        <v>6411.6826825070939</v>
      </c>
      <c r="T2" s="12">
        <f t="shared" si="0"/>
        <v>5436.8079126903312</v>
      </c>
      <c r="U2" s="12">
        <f t="shared" si="0"/>
        <v>16853.698365708125</v>
      </c>
      <c r="V2" s="92">
        <f t="shared" si="0"/>
        <v>7296.0527076804865</v>
      </c>
      <c r="W2" s="12">
        <f t="shared" si="0"/>
        <v>1969.606428304148</v>
      </c>
      <c r="X2" s="100">
        <f>SUM(P2:W2)</f>
        <v>93051.431642007636</v>
      </c>
    </row>
    <row r="3" spans="1:24" x14ac:dyDescent="0.25">
      <c r="A3" s="99" t="s">
        <v>11</v>
      </c>
      <c r="B3" s="12">
        <v>0</v>
      </c>
      <c r="C3" s="12">
        <v>0</v>
      </c>
      <c r="D3" s="12">
        <v>0</v>
      </c>
      <c r="E3" s="12">
        <v>0</v>
      </c>
      <c r="F3" s="12">
        <v>0</v>
      </c>
      <c r="G3" s="12">
        <v>407580</v>
      </c>
      <c r="H3" s="92">
        <v>0</v>
      </c>
      <c r="I3" s="120">
        <v>0</v>
      </c>
      <c r="J3" s="13">
        <f t="shared" ref="J3:J37" si="1">SUM(B3:I3)</f>
        <v>407580</v>
      </c>
      <c r="L3" s="101" t="s">
        <v>69</v>
      </c>
      <c r="M3" s="79">
        <v>9.968045164511577E-2</v>
      </c>
      <c r="O3" s="99" t="s">
        <v>11</v>
      </c>
      <c r="P3" s="12">
        <f t="shared" ref="P3:P6" si="2">B3*$M$2</f>
        <v>0</v>
      </c>
      <c r="Q3" s="12">
        <f t="shared" si="0"/>
        <v>0</v>
      </c>
      <c r="R3" s="12">
        <f t="shared" si="0"/>
        <v>0</v>
      </c>
      <c r="S3" s="12">
        <f t="shared" si="0"/>
        <v>0</v>
      </c>
      <c r="T3" s="12">
        <f t="shared" si="0"/>
        <v>0</v>
      </c>
      <c r="U3" s="12">
        <f t="shared" si="0"/>
        <v>16721.633645396698</v>
      </c>
      <c r="V3" s="92">
        <f t="shared" si="0"/>
        <v>0</v>
      </c>
      <c r="W3" s="12">
        <f t="shared" si="0"/>
        <v>0</v>
      </c>
      <c r="X3" s="102">
        <f t="shared" ref="X3:X13" si="3">SUM(P3:W3)</f>
        <v>16721.633645396698</v>
      </c>
    </row>
    <row r="4" spans="1:24" x14ac:dyDescent="0.25">
      <c r="A4" s="99" t="s">
        <v>12</v>
      </c>
      <c r="B4" s="12">
        <v>0</v>
      </c>
      <c r="C4" s="12">
        <v>0</v>
      </c>
      <c r="D4" s="12">
        <v>7000</v>
      </c>
      <c r="E4" s="12">
        <v>9625</v>
      </c>
      <c r="F4" s="12">
        <v>0</v>
      </c>
      <c r="G4" s="12">
        <v>0</v>
      </c>
      <c r="H4" s="92">
        <v>0</v>
      </c>
      <c r="I4" s="120">
        <v>0</v>
      </c>
      <c r="J4" s="13">
        <f t="shared" si="1"/>
        <v>16625</v>
      </c>
      <c r="L4" s="103" t="s">
        <v>59</v>
      </c>
      <c r="M4" s="79">
        <v>0.7604296858064632</v>
      </c>
      <c r="O4" s="99" t="s">
        <v>12</v>
      </c>
      <c r="P4" s="12">
        <f t="shared" si="2"/>
        <v>0</v>
      </c>
      <c r="Q4" s="12">
        <f t="shared" si="0"/>
        <v>0</v>
      </c>
      <c r="R4" s="12">
        <f t="shared" si="0"/>
        <v>287.18640639328936</v>
      </c>
      <c r="S4" s="12">
        <f t="shared" si="0"/>
        <v>394.88130879077289</v>
      </c>
      <c r="T4" s="12">
        <f t="shared" si="0"/>
        <v>0</v>
      </c>
      <c r="U4" s="12">
        <f t="shared" si="0"/>
        <v>0</v>
      </c>
      <c r="V4" s="92">
        <f t="shared" si="0"/>
        <v>0</v>
      </c>
      <c r="W4" s="12">
        <f t="shared" si="0"/>
        <v>0</v>
      </c>
      <c r="X4" s="102">
        <f t="shared" si="3"/>
        <v>682.06771518406231</v>
      </c>
    </row>
    <row r="5" spans="1:24" x14ac:dyDescent="0.25">
      <c r="A5" s="99" t="s">
        <v>13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92">
        <v>0</v>
      </c>
      <c r="I5" s="121">
        <v>0</v>
      </c>
      <c r="J5" s="13">
        <f t="shared" si="1"/>
        <v>0</v>
      </c>
      <c r="L5" s="104" t="s">
        <v>70</v>
      </c>
      <c r="M5" s="79">
        <v>0.85555432892064454</v>
      </c>
      <c r="O5" s="99" t="s">
        <v>13</v>
      </c>
      <c r="P5" s="12">
        <f t="shared" si="2"/>
        <v>0</v>
      </c>
      <c r="Q5" s="12">
        <f t="shared" si="0"/>
        <v>0</v>
      </c>
      <c r="R5" s="12">
        <f t="shared" si="0"/>
        <v>0</v>
      </c>
      <c r="S5" s="12">
        <f t="shared" si="0"/>
        <v>0</v>
      </c>
      <c r="T5" s="12">
        <f t="shared" si="0"/>
        <v>0</v>
      </c>
      <c r="U5" s="12">
        <f t="shared" si="0"/>
        <v>0</v>
      </c>
      <c r="V5" s="92">
        <f t="shared" si="0"/>
        <v>0</v>
      </c>
      <c r="W5" s="12">
        <f t="shared" si="0"/>
        <v>0</v>
      </c>
      <c r="X5" s="102">
        <f t="shared" si="3"/>
        <v>0</v>
      </c>
    </row>
    <row r="6" spans="1:24" x14ac:dyDescent="0.25">
      <c r="A6" s="99" t="s">
        <v>14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92">
        <v>0</v>
      </c>
      <c r="I6" s="121">
        <v>0</v>
      </c>
      <c r="J6" s="13">
        <f t="shared" si="1"/>
        <v>0</v>
      </c>
      <c r="L6" s="105" t="s">
        <v>24</v>
      </c>
      <c r="M6" s="79">
        <v>1</v>
      </c>
      <c r="O6" s="99" t="s">
        <v>14</v>
      </c>
      <c r="P6" s="12">
        <f t="shared" si="2"/>
        <v>0</v>
      </c>
      <c r="Q6" s="12">
        <f t="shared" si="0"/>
        <v>0</v>
      </c>
      <c r="R6" s="12">
        <f t="shared" si="0"/>
        <v>0</v>
      </c>
      <c r="S6" s="12">
        <f t="shared" si="0"/>
        <v>0</v>
      </c>
      <c r="T6" s="12">
        <f t="shared" si="0"/>
        <v>0</v>
      </c>
      <c r="U6" s="12">
        <f t="shared" si="0"/>
        <v>0</v>
      </c>
      <c r="V6" s="92">
        <f t="shared" si="0"/>
        <v>0</v>
      </c>
      <c r="W6" s="12">
        <f t="shared" si="0"/>
        <v>0</v>
      </c>
      <c r="X6" s="102">
        <f t="shared" si="3"/>
        <v>0</v>
      </c>
    </row>
    <row r="7" spans="1:24" x14ac:dyDescent="0.25">
      <c r="A7" s="101" t="s">
        <v>15</v>
      </c>
      <c r="B7" s="17">
        <v>350</v>
      </c>
      <c r="C7" s="17">
        <v>0</v>
      </c>
      <c r="D7" s="17">
        <v>0</v>
      </c>
      <c r="E7" s="17">
        <v>0</v>
      </c>
      <c r="F7" s="17">
        <v>0</v>
      </c>
      <c r="G7" s="17">
        <v>535</v>
      </c>
      <c r="H7" s="93">
        <v>0</v>
      </c>
      <c r="I7" s="122">
        <v>0</v>
      </c>
      <c r="J7" s="13">
        <f t="shared" si="1"/>
        <v>885</v>
      </c>
      <c r="L7" s="106" t="s">
        <v>61</v>
      </c>
      <c r="M7" s="79">
        <v>1</v>
      </c>
      <c r="O7" s="101" t="s">
        <v>15</v>
      </c>
      <c r="P7" s="17">
        <f>B7*$M$3</f>
        <v>34.888158075790521</v>
      </c>
      <c r="Q7" s="17">
        <f t="shared" ref="Q7:W8" si="4">C7*$M$3</f>
        <v>0</v>
      </c>
      <c r="R7" s="17">
        <f t="shared" si="4"/>
        <v>0</v>
      </c>
      <c r="S7" s="17">
        <f t="shared" si="4"/>
        <v>0</v>
      </c>
      <c r="T7" s="17">
        <f t="shared" si="4"/>
        <v>0</v>
      </c>
      <c r="U7" s="17">
        <f t="shared" si="4"/>
        <v>53.329041630136935</v>
      </c>
      <c r="V7" s="93">
        <f t="shared" si="4"/>
        <v>0</v>
      </c>
      <c r="W7" s="17">
        <f t="shared" si="4"/>
        <v>0</v>
      </c>
      <c r="X7" s="102">
        <f t="shared" si="3"/>
        <v>88.217199705927456</v>
      </c>
    </row>
    <row r="8" spans="1:24" x14ac:dyDescent="0.25">
      <c r="A8" s="101" t="s">
        <v>16</v>
      </c>
      <c r="B8" s="23">
        <v>16</v>
      </c>
      <c r="C8" s="20">
        <v>231</v>
      </c>
      <c r="D8" s="20">
        <v>129</v>
      </c>
      <c r="E8" s="20">
        <v>92</v>
      </c>
      <c r="F8" s="20">
        <v>78</v>
      </c>
      <c r="G8" s="12">
        <v>17</v>
      </c>
      <c r="H8" s="94">
        <v>104</v>
      </c>
      <c r="I8" s="123">
        <v>28</v>
      </c>
      <c r="J8" s="13">
        <f t="shared" si="1"/>
        <v>695</v>
      </c>
      <c r="L8" s="107" t="s">
        <v>71</v>
      </c>
      <c r="M8" s="79">
        <v>0.92</v>
      </c>
      <c r="O8" s="101" t="s">
        <v>16</v>
      </c>
      <c r="P8" s="17">
        <f>B8*$M$3</f>
        <v>1.5948872263218523</v>
      </c>
      <c r="Q8" s="17">
        <f t="shared" si="4"/>
        <v>23.026184330021742</v>
      </c>
      <c r="R8" s="17">
        <f t="shared" si="4"/>
        <v>12.858778262219934</v>
      </c>
      <c r="S8" s="17">
        <f t="shared" si="4"/>
        <v>9.17060155135065</v>
      </c>
      <c r="T8" s="17">
        <f t="shared" si="4"/>
        <v>7.7750752283190296</v>
      </c>
      <c r="U8" s="17">
        <f t="shared" si="4"/>
        <v>1.6945676779669681</v>
      </c>
      <c r="V8" s="93">
        <f t="shared" si="4"/>
        <v>10.366766971092041</v>
      </c>
      <c r="W8" s="17">
        <f t="shared" si="4"/>
        <v>2.7910526460632417</v>
      </c>
      <c r="X8" s="102">
        <f t="shared" si="3"/>
        <v>69.277913893355446</v>
      </c>
    </row>
    <row r="9" spans="1:24" x14ac:dyDescent="0.25">
      <c r="A9" s="103" t="s">
        <v>17</v>
      </c>
      <c r="B9" s="23">
        <v>74456</v>
      </c>
      <c r="C9" s="20">
        <v>40267</v>
      </c>
      <c r="D9" s="20">
        <v>22445</v>
      </c>
      <c r="E9" s="20">
        <v>15963</v>
      </c>
      <c r="F9" s="20">
        <v>13534</v>
      </c>
      <c r="G9" s="12">
        <v>41969</v>
      </c>
      <c r="H9" s="94">
        <v>18167</v>
      </c>
      <c r="I9" s="123">
        <v>4900</v>
      </c>
      <c r="J9" s="13">
        <f t="shared" si="1"/>
        <v>231701</v>
      </c>
      <c r="L9" s="108" t="s">
        <v>30</v>
      </c>
      <c r="M9" s="79">
        <v>0.99</v>
      </c>
      <c r="O9" s="103" t="s">
        <v>17</v>
      </c>
      <c r="P9" s="23">
        <f>B9*$M$4</f>
        <v>56618.552686406023</v>
      </c>
      <c r="Q9" s="23">
        <f t="shared" ref="Q9:W12" si="5">C9*$M$4</f>
        <v>30620.222158368855</v>
      </c>
      <c r="R9" s="23">
        <f t="shared" si="5"/>
        <v>17067.844297926065</v>
      </c>
      <c r="S9" s="23">
        <f t="shared" si="5"/>
        <v>12138.739074528572</v>
      </c>
      <c r="T9" s="23">
        <f t="shared" si="5"/>
        <v>10291.655367704672</v>
      </c>
      <c r="U9" s="23">
        <f t="shared" si="5"/>
        <v>31914.473483611455</v>
      </c>
      <c r="V9" s="95">
        <f t="shared" si="5"/>
        <v>13814.726102046017</v>
      </c>
      <c r="W9" s="23">
        <f t="shared" si="5"/>
        <v>3726.1054604516698</v>
      </c>
      <c r="X9" s="102">
        <f t="shared" si="3"/>
        <v>176192.31863104337</v>
      </c>
    </row>
    <row r="10" spans="1:24" x14ac:dyDescent="0.25">
      <c r="A10" s="103" t="s">
        <v>18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12">
        <v>106930</v>
      </c>
      <c r="H10" s="94">
        <v>0</v>
      </c>
      <c r="I10" s="123">
        <v>0</v>
      </c>
      <c r="J10" s="13">
        <f t="shared" si="1"/>
        <v>106930</v>
      </c>
      <c r="L10" s="109" t="s">
        <v>31</v>
      </c>
      <c r="M10" s="79">
        <v>0.97</v>
      </c>
      <c r="O10" s="103" t="s">
        <v>18</v>
      </c>
      <c r="P10" s="23">
        <f t="shared" ref="P10:P12" si="6">B10*$M$4</f>
        <v>0</v>
      </c>
      <c r="Q10" s="23">
        <f t="shared" si="5"/>
        <v>0</v>
      </c>
      <c r="R10" s="23">
        <f t="shared" si="5"/>
        <v>0</v>
      </c>
      <c r="S10" s="23">
        <f t="shared" si="5"/>
        <v>0</v>
      </c>
      <c r="T10" s="23">
        <f t="shared" si="5"/>
        <v>0</v>
      </c>
      <c r="U10" s="23">
        <f t="shared" si="5"/>
        <v>81312.746303285108</v>
      </c>
      <c r="V10" s="95">
        <f t="shared" si="5"/>
        <v>0</v>
      </c>
      <c r="W10" s="23">
        <f t="shared" si="5"/>
        <v>0</v>
      </c>
      <c r="X10" s="102">
        <f t="shared" si="3"/>
        <v>81312.746303285108</v>
      </c>
    </row>
    <row r="11" spans="1:24" x14ac:dyDescent="0.25">
      <c r="A11" s="103" t="s">
        <v>19</v>
      </c>
      <c r="B11" s="17">
        <v>4945</v>
      </c>
      <c r="C11" s="17">
        <v>2681</v>
      </c>
      <c r="D11" s="17">
        <v>1463</v>
      </c>
      <c r="E11" s="17">
        <v>1069</v>
      </c>
      <c r="F11" s="17">
        <v>920</v>
      </c>
      <c r="G11" s="12">
        <v>8580</v>
      </c>
      <c r="H11" s="93">
        <v>1198</v>
      </c>
      <c r="I11" s="122">
        <v>323</v>
      </c>
      <c r="J11" s="13">
        <f t="shared" si="1"/>
        <v>21179</v>
      </c>
      <c r="L11" s="110" t="s">
        <v>34</v>
      </c>
      <c r="M11" s="79">
        <v>0.83418322285603774</v>
      </c>
      <c r="O11" s="103" t="s">
        <v>19</v>
      </c>
      <c r="P11" s="23">
        <f t="shared" si="6"/>
        <v>3760.3247963129606</v>
      </c>
      <c r="Q11" s="23">
        <f t="shared" si="5"/>
        <v>2038.7119876471279</v>
      </c>
      <c r="R11" s="23">
        <f t="shared" si="5"/>
        <v>1112.5086303348558</v>
      </c>
      <c r="S11" s="23">
        <f t="shared" si="5"/>
        <v>812.89933412710911</v>
      </c>
      <c r="T11" s="23">
        <f t="shared" si="5"/>
        <v>699.5953109419462</v>
      </c>
      <c r="U11" s="23">
        <f t="shared" si="5"/>
        <v>6524.4867042194546</v>
      </c>
      <c r="V11" s="95">
        <f t="shared" si="5"/>
        <v>910.99476359614289</v>
      </c>
      <c r="W11" s="23">
        <f t="shared" si="5"/>
        <v>245.61878851548761</v>
      </c>
      <c r="X11" s="102">
        <f t="shared" si="3"/>
        <v>16105.140315695084</v>
      </c>
    </row>
    <row r="12" spans="1:24" x14ac:dyDescent="0.25">
      <c r="A12" s="103" t="s">
        <v>20</v>
      </c>
      <c r="B12" s="23">
        <v>0</v>
      </c>
      <c r="C12" s="20">
        <v>0</v>
      </c>
      <c r="D12" s="20">
        <v>1337</v>
      </c>
      <c r="E12" s="20">
        <v>1672</v>
      </c>
      <c r="F12" s="20">
        <v>0</v>
      </c>
      <c r="G12" s="12">
        <v>0</v>
      </c>
      <c r="H12" s="94">
        <v>0</v>
      </c>
      <c r="I12" s="123">
        <v>0</v>
      </c>
      <c r="J12" s="13">
        <f t="shared" si="1"/>
        <v>3009</v>
      </c>
      <c r="L12" s="111" t="s">
        <v>72</v>
      </c>
      <c r="M12" s="79">
        <v>0.84</v>
      </c>
      <c r="O12" s="103" t="s">
        <v>20</v>
      </c>
      <c r="P12" s="23">
        <f t="shared" si="6"/>
        <v>0</v>
      </c>
      <c r="Q12" s="23">
        <f t="shared" si="5"/>
        <v>0</v>
      </c>
      <c r="R12" s="23">
        <f t="shared" si="5"/>
        <v>1016.6944899232413</v>
      </c>
      <c r="S12" s="23">
        <f t="shared" si="5"/>
        <v>1271.4384346684064</v>
      </c>
      <c r="T12" s="23">
        <f t="shared" si="5"/>
        <v>0</v>
      </c>
      <c r="U12" s="23">
        <f t="shared" si="5"/>
        <v>0</v>
      </c>
      <c r="V12" s="95">
        <f t="shared" si="5"/>
        <v>0</v>
      </c>
      <c r="W12" s="23">
        <f t="shared" si="5"/>
        <v>0</v>
      </c>
      <c r="X12" s="102">
        <f t="shared" si="3"/>
        <v>2288.1329245916477</v>
      </c>
    </row>
    <row r="13" spans="1:24" x14ac:dyDescent="0.25">
      <c r="A13" s="104" t="s">
        <v>21</v>
      </c>
      <c r="B13" s="23">
        <v>5746</v>
      </c>
      <c r="C13" s="20">
        <v>22242</v>
      </c>
      <c r="D13" s="20">
        <v>228</v>
      </c>
      <c r="E13" s="20">
        <v>4524</v>
      </c>
      <c r="F13" s="20">
        <v>2149</v>
      </c>
      <c r="G13" s="20">
        <v>0</v>
      </c>
      <c r="H13" s="94">
        <v>4682</v>
      </c>
      <c r="I13" s="123">
        <v>0</v>
      </c>
      <c r="J13" s="13">
        <f t="shared" si="1"/>
        <v>39571</v>
      </c>
      <c r="L13" s="112" t="s">
        <v>64</v>
      </c>
      <c r="M13" s="79">
        <v>0.97209389068065755</v>
      </c>
      <c r="O13" s="104" t="s">
        <v>21</v>
      </c>
      <c r="P13" s="23">
        <f>B13*$M$5</f>
        <v>4916.0151739780231</v>
      </c>
      <c r="Q13" s="23">
        <f t="shared" ref="Q13:W15" si="7">C13*$M$5</f>
        <v>19029.239383852975</v>
      </c>
      <c r="R13" s="23">
        <f t="shared" si="7"/>
        <v>195.06638699390695</v>
      </c>
      <c r="S13" s="23">
        <f t="shared" si="7"/>
        <v>3870.5277840369959</v>
      </c>
      <c r="T13" s="23">
        <f t="shared" si="7"/>
        <v>1838.5862528504651</v>
      </c>
      <c r="U13" s="23">
        <f t="shared" si="7"/>
        <v>0</v>
      </c>
      <c r="V13" s="95">
        <f t="shared" si="7"/>
        <v>4005.7053680064578</v>
      </c>
      <c r="W13" s="23">
        <f t="shared" si="7"/>
        <v>0</v>
      </c>
      <c r="X13" s="102">
        <f t="shared" si="3"/>
        <v>33855.140349718822</v>
      </c>
    </row>
    <row r="14" spans="1:24" x14ac:dyDescent="0.25">
      <c r="A14" s="104" t="s">
        <v>22</v>
      </c>
      <c r="B14" s="23">
        <v>0</v>
      </c>
      <c r="C14" s="17">
        <v>23200</v>
      </c>
      <c r="D14" s="17">
        <v>75520</v>
      </c>
      <c r="E14" s="20">
        <v>0</v>
      </c>
      <c r="F14" s="17">
        <v>0</v>
      </c>
      <c r="G14" s="12">
        <v>0</v>
      </c>
      <c r="H14" s="93">
        <v>15140</v>
      </c>
      <c r="I14" s="26">
        <v>24480</v>
      </c>
      <c r="J14" s="13">
        <f>SUM(B14:I14)</f>
        <v>138340</v>
      </c>
      <c r="L14" s="113" t="s">
        <v>73</v>
      </c>
      <c r="M14" s="79">
        <v>0.783189721921981</v>
      </c>
      <c r="O14" s="104" t="s">
        <v>22</v>
      </c>
      <c r="P14" s="23">
        <f t="shared" ref="P14:P15" si="8">B14*$M$5</f>
        <v>0</v>
      </c>
      <c r="Q14" s="23">
        <f t="shared" si="7"/>
        <v>19848.860430958954</v>
      </c>
      <c r="R14" s="23">
        <f t="shared" si="7"/>
        <v>64611.462920087077</v>
      </c>
      <c r="S14" s="23">
        <f t="shared" si="7"/>
        <v>0</v>
      </c>
      <c r="T14" s="23">
        <f t="shared" si="7"/>
        <v>0</v>
      </c>
      <c r="U14" s="23">
        <f t="shared" si="7"/>
        <v>0</v>
      </c>
      <c r="V14" s="95">
        <f t="shared" si="7"/>
        <v>12953.092539858559</v>
      </c>
      <c r="W14" s="23">
        <f t="shared" si="7"/>
        <v>20943.969971977378</v>
      </c>
      <c r="X14" s="102">
        <f>SUM(P14:W14)</f>
        <v>118357.38586288196</v>
      </c>
    </row>
    <row r="15" spans="1:24" x14ac:dyDescent="0.25">
      <c r="A15" s="104" t="s">
        <v>23</v>
      </c>
      <c r="B15" s="17">
        <v>38700</v>
      </c>
      <c r="C15" s="17">
        <v>0</v>
      </c>
      <c r="D15" s="17">
        <v>0</v>
      </c>
      <c r="E15" s="17">
        <v>0</v>
      </c>
      <c r="F15" s="17">
        <v>0</v>
      </c>
      <c r="G15" s="12">
        <v>76630</v>
      </c>
      <c r="H15" s="93">
        <v>0</v>
      </c>
      <c r="I15" s="122">
        <v>0</v>
      </c>
      <c r="J15" s="13">
        <f t="shared" si="1"/>
        <v>115330</v>
      </c>
      <c r="L15" s="114" t="s">
        <v>66</v>
      </c>
      <c r="M15" s="79">
        <v>0.34044965957095863</v>
      </c>
      <c r="O15" s="104" t="s">
        <v>23</v>
      </c>
      <c r="P15" s="23">
        <f t="shared" si="8"/>
        <v>33109.95252922894</v>
      </c>
      <c r="Q15" s="23">
        <f t="shared" si="7"/>
        <v>0</v>
      </c>
      <c r="R15" s="23">
        <f t="shared" si="7"/>
        <v>0</v>
      </c>
      <c r="S15" s="23">
        <f t="shared" si="7"/>
        <v>0</v>
      </c>
      <c r="T15" s="23">
        <f t="shared" si="7"/>
        <v>0</v>
      </c>
      <c r="U15" s="23">
        <f t="shared" si="7"/>
        <v>65561.128225188993</v>
      </c>
      <c r="V15" s="95">
        <f t="shared" si="7"/>
        <v>0</v>
      </c>
      <c r="W15" s="23">
        <f t="shared" si="7"/>
        <v>0</v>
      </c>
      <c r="X15" s="102">
        <f t="shared" ref="X15:X19" si="9">SUM(P15:W15)</f>
        <v>98671.080754417926</v>
      </c>
    </row>
    <row r="16" spans="1:24" x14ac:dyDescent="0.25">
      <c r="A16" s="105" t="s">
        <v>24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95">
        <v>0</v>
      </c>
      <c r="I16" s="124">
        <v>0</v>
      </c>
      <c r="J16" s="13">
        <f t="shared" si="1"/>
        <v>0</v>
      </c>
      <c r="O16" s="105" t="s">
        <v>24</v>
      </c>
      <c r="P16" s="23">
        <f>B16</f>
        <v>0</v>
      </c>
      <c r="Q16" s="23">
        <f t="shared" ref="Q16:W19" si="10">C16</f>
        <v>0</v>
      </c>
      <c r="R16" s="23">
        <f t="shared" si="10"/>
        <v>0</v>
      </c>
      <c r="S16" s="23">
        <f t="shared" si="10"/>
        <v>0</v>
      </c>
      <c r="T16" s="23">
        <f t="shared" si="10"/>
        <v>0</v>
      </c>
      <c r="U16" s="23">
        <f t="shared" si="10"/>
        <v>0</v>
      </c>
      <c r="V16" s="95">
        <f t="shared" si="10"/>
        <v>0</v>
      </c>
      <c r="W16" s="23">
        <f t="shared" si="10"/>
        <v>0</v>
      </c>
      <c r="X16" s="102">
        <f t="shared" si="9"/>
        <v>0</v>
      </c>
    </row>
    <row r="17" spans="1:24" x14ac:dyDescent="0.25">
      <c r="A17" s="106" t="s">
        <v>25</v>
      </c>
      <c r="B17" s="23">
        <v>0</v>
      </c>
      <c r="C17" s="20">
        <v>12800</v>
      </c>
      <c r="D17" s="20">
        <v>6754</v>
      </c>
      <c r="E17" s="20">
        <v>9000</v>
      </c>
      <c r="F17" s="20">
        <v>0</v>
      </c>
      <c r="G17" s="12">
        <v>0</v>
      </c>
      <c r="H17" s="94">
        <v>4928</v>
      </c>
      <c r="I17" s="123">
        <v>4015</v>
      </c>
      <c r="J17" s="13">
        <f t="shared" si="1"/>
        <v>37497</v>
      </c>
      <c r="O17" s="106" t="s">
        <v>25</v>
      </c>
      <c r="P17" s="23">
        <f t="shared" ref="P17:P19" si="11">B17</f>
        <v>0</v>
      </c>
      <c r="Q17" s="23">
        <f t="shared" si="10"/>
        <v>12800</v>
      </c>
      <c r="R17" s="23">
        <f t="shared" si="10"/>
        <v>6754</v>
      </c>
      <c r="S17" s="23">
        <f t="shared" si="10"/>
        <v>9000</v>
      </c>
      <c r="T17" s="23">
        <f t="shared" si="10"/>
        <v>0</v>
      </c>
      <c r="U17" s="23">
        <f t="shared" si="10"/>
        <v>0</v>
      </c>
      <c r="V17" s="95">
        <f t="shared" si="10"/>
        <v>4928</v>
      </c>
      <c r="W17" s="23">
        <f t="shared" si="10"/>
        <v>4015</v>
      </c>
      <c r="X17" s="102">
        <f t="shared" si="9"/>
        <v>37497</v>
      </c>
    </row>
    <row r="18" spans="1:24" x14ac:dyDescent="0.25">
      <c r="A18" s="106" t="s">
        <v>26</v>
      </c>
      <c r="B18" s="17">
        <v>11280</v>
      </c>
      <c r="C18" s="17">
        <v>42960</v>
      </c>
      <c r="D18" s="17">
        <v>37920</v>
      </c>
      <c r="E18" s="17">
        <v>19680</v>
      </c>
      <c r="F18" s="17">
        <v>21840</v>
      </c>
      <c r="G18" s="17">
        <v>26880</v>
      </c>
      <c r="H18" s="93">
        <v>40080</v>
      </c>
      <c r="I18" s="123">
        <v>6720</v>
      </c>
      <c r="J18" s="13">
        <f t="shared" si="1"/>
        <v>207360</v>
      </c>
      <c r="O18" s="106" t="s">
        <v>26</v>
      </c>
      <c r="P18" s="23">
        <f t="shared" si="11"/>
        <v>11280</v>
      </c>
      <c r="Q18" s="23">
        <f t="shared" si="10"/>
        <v>42960</v>
      </c>
      <c r="R18" s="23">
        <f t="shared" si="10"/>
        <v>37920</v>
      </c>
      <c r="S18" s="23">
        <f t="shared" si="10"/>
        <v>19680</v>
      </c>
      <c r="T18" s="23">
        <f t="shared" si="10"/>
        <v>21840</v>
      </c>
      <c r="U18" s="23">
        <f t="shared" si="10"/>
        <v>26880</v>
      </c>
      <c r="V18" s="95">
        <f t="shared" si="10"/>
        <v>40080</v>
      </c>
      <c r="W18" s="23">
        <f t="shared" si="10"/>
        <v>6720</v>
      </c>
      <c r="X18" s="102">
        <f t="shared" si="9"/>
        <v>207360</v>
      </c>
    </row>
    <row r="19" spans="1:24" x14ac:dyDescent="0.25">
      <c r="A19" s="107" t="s">
        <v>27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2">
        <v>0</v>
      </c>
      <c r="H19" s="93">
        <v>0</v>
      </c>
      <c r="I19" s="122">
        <v>0</v>
      </c>
      <c r="J19" s="13">
        <f t="shared" si="1"/>
        <v>0</v>
      </c>
      <c r="O19" s="107" t="s">
        <v>27</v>
      </c>
      <c r="P19" s="23">
        <f t="shared" si="11"/>
        <v>0</v>
      </c>
      <c r="Q19" s="23">
        <f t="shared" si="10"/>
        <v>0</v>
      </c>
      <c r="R19" s="23">
        <f t="shared" si="10"/>
        <v>0</v>
      </c>
      <c r="S19" s="23">
        <f t="shared" si="10"/>
        <v>0</v>
      </c>
      <c r="T19" s="23">
        <f t="shared" si="10"/>
        <v>0</v>
      </c>
      <c r="U19" s="23">
        <f t="shared" si="10"/>
        <v>0</v>
      </c>
      <c r="V19" s="95">
        <f t="shared" si="10"/>
        <v>0</v>
      </c>
      <c r="W19" s="23">
        <f t="shared" si="10"/>
        <v>0</v>
      </c>
      <c r="X19" s="102">
        <f t="shared" si="9"/>
        <v>0</v>
      </c>
    </row>
    <row r="20" spans="1:24" x14ac:dyDescent="0.25">
      <c r="A20" s="107" t="s">
        <v>28</v>
      </c>
      <c r="B20" s="17"/>
      <c r="C20" s="17">
        <v>56940</v>
      </c>
      <c r="D20" s="17">
        <v>60480</v>
      </c>
      <c r="E20" s="17">
        <v>0</v>
      </c>
      <c r="F20" s="17">
        <v>0</v>
      </c>
      <c r="G20" s="30">
        <v>0</v>
      </c>
      <c r="H20" s="93">
        <v>59020</v>
      </c>
      <c r="I20" s="26">
        <v>25400</v>
      </c>
      <c r="J20" s="13">
        <f>SUM(B20:I20)</f>
        <v>201840</v>
      </c>
      <c r="O20" s="107" t="s">
        <v>28</v>
      </c>
      <c r="P20" s="17">
        <f>B20*$M$8</f>
        <v>0</v>
      </c>
      <c r="Q20" s="17">
        <f t="shared" ref="Q20:W21" si="12">C20*$M$8</f>
        <v>52384.800000000003</v>
      </c>
      <c r="R20" s="17">
        <f t="shared" si="12"/>
        <v>55641.600000000006</v>
      </c>
      <c r="S20" s="17">
        <f t="shared" si="12"/>
        <v>0</v>
      </c>
      <c r="T20" s="17">
        <f t="shared" si="12"/>
        <v>0</v>
      </c>
      <c r="U20" s="17">
        <f t="shared" si="12"/>
        <v>0</v>
      </c>
      <c r="V20" s="93">
        <f t="shared" si="12"/>
        <v>54298.400000000001</v>
      </c>
      <c r="W20" s="17">
        <f t="shared" si="12"/>
        <v>23368</v>
      </c>
      <c r="X20" s="102">
        <f>SUM(P20:W20)</f>
        <v>185692.80000000002</v>
      </c>
    </row>
    <row r="21" spans="1:24" x14ac:dyDescent="0.25">
      <c r="A21" s="107" t="s">
        <v>29</v>
      </c>
      <c r="B21" s="17">
        <v>41160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93">
        <v>0</v>
      </c>
      <c r="I21" s="122">
        <v>0</v>
      </c>
      <c r="J21" s="13">
        <f t="shared" si="1"/>
        <v>41160</v>
      </c>
      <c r="O21" s="107" t="s">
        <v>29</v>
      </c>
      <c r="P21" s="17">
        <f>B21*$M$8</f>
        <v>37867.200000000004</v>
      </c>
      <c r="Q21" s="17">
        <f t="shared" si="12"/>
        <v>0</v>
      </c>
      <c r="R21" s="17">
        <f t="shared" si="12"/>
        <v>0</v>
      </c>
      <c r="S21" s="17">
        <f t="shared" si="12"/>
        <v>0</v>
      </c>
      <c r="T21" s="17">
        <f t="shared" si="12"/>
        <v>0</v>
      </c>
      <c r="U21" s="17">
        <f t="shared" si="12"/>
        <v>0</v>
      </c>
      <c r="V21" s="93">
        <f t="shared" si="12"/>
        <v>0</v>
      </c>
      <c r="W21" s="17">
        <f t="shared" si="12"/>
        <v>0</v>
      </c>
      <c r="X21" s="102">
        <f t="shared" ref="X21" si="13">SUM(P21:W21)</f>
        <v>37867.200000000004</v>
      </c>
    </row>
    <row r="22" spans="1:24" x14ac:dyDescent="0.25">
      <c r="A22" s="108" t="s">
        <v>30</v>
      </c>
      <c r="B22" s="17">
        <v>62331</v>
      </c>
      <c r="C22" s="17">
        <v>67093</v>
      </c>
      <c r="D22" s="17">
        <v>37323</v>
      </c>
      <c r="E22" s="17">
        <v>24493</v>
      </c>
      <c r="F22" s="17">
        <v>14221</v>
      </c>
      <c r="G22" s="17">
        <v>133152</v>
      </c>
      <c r="H22" s="93">
        <v>35018</v>
      </c>
      <c r="I22" s="122">
        <v>7260</v>
      </c>
      <c r="J22" s="13">
        <f>SUM(B22:I22)</f>
        <v>380891</v>
      </c>
      <c r="O22" s="108" t="s">
        <v>30</v>
      </c>
      <c r="P22" s="17">
        <f>B22*$M$9</f>
        <v>61707.69</v>
      </c>
      <c r="Q22" s="17">
        <f t="shared" ref="Q22:W22" si="14">C22*$M$9</f>
        <v>66422.069999999992</v>
      </c>
      <c r="R22" s="17">
        <f t="shared" si="14"/>
        <v>36949.769999999997</v>
      </c>
      <c r="S22" s="17">
        <f t="shared" si="14"/>
        <v>24248.07</v>
      </c>
      <c r="T22" s="17">
        <f t="shared" si="14"/>
        <v>14078.789999999999</v>
      </c>
      <c r="U22" s="17">
        <f t="shared" si="14"/>
        <v>131820.48000000001</v>
      </c>
      <c r="V22" s="93">
        <f t="shared" si="14"/>
        <v>34667.82</v>
      </c>
      <c r="W22" s="17">
        <f t="shared" si="14"/>
        <v>7187.4</v>
      </c>
      <c r="X22" s="102">
        <f>SUM(P22:W22)</f>
        <v>377082.09</v>
      </c>
    </row>
    <row r="23" spans="1:24" x14ac:dyDescent="0.25">
      <c r="A23" s="109" t="s">
        <v>31</v>
      </c>
      <c r="B23" s="17">
        <v>53764</v>
      </c>
      <c r="C23" s="17">
        <v>61829</v>
      </c>
      <c r="D23" s="17">
        <v>13441</v>
      </c>
      <c r="E23" s="17">
        <v>16129</v>
      </c>
      <c r="F23" s="17">
        <v>8065</v>
      </c>
      <c r="G23" s="17">
        <v>94087</v>
      </c>
      <c r="H23" s="93">
        <v>18817</v>
      </c>
      <c r="I23" s="122">
        <v>2688</v>
      </c>
      <c r="J23" s="13">
        <f t="shared" si="1"/>
        <v>268820</v>
      </c>
      <c r="O23" s="109" t="s">
        <v>31</v>
      </c>
      <c r="P23" s="17">
        <f>B23*$M$10</f>
        <v>52151.08</v>
      </c>
      <c r="Q23" s="17">
        <f t="shared" ref="Q23:W25" si="15">C23*$M$10</f>
        <v>59974.13</v>
      </c>
      <c r="R23" s="17">
        <f t="shared" si="15"/>
        <v>13037.77</v>
      </c>
      <c r="S23" s="17">
        <f t="shared" si="15"/>
        <v>15645.13</v>
      </c>
      <c r="T23" s="17">
        <f t="shared" si="15"/>
        <v>7823.05</v>
      </c>
      <c r="U23" s="17">
        <f t="shared" si="15"/>
        <v>91264.39</v>
      </c>
      <c r="V23" s="93">
        <f t="shared" si="15"/>
        <v>18252.489999999998</v>
      </c>
      <c r="W23" s="17">
        <f t="shared" si="15"/>
        <v>2607.36</v>
      </c>
      <c r="X23" s="102">
        <f t="shared" ref="X23:X34" si="16">SUM(P23:W23)</f>
        <v>260755.39999999997</v>
      </c>
    </row>
    <row r="24" spans="1:24" x14ac:dyDescent="0.25">
      <c r="A24" s="109" t="s">
        <v>32</v>
      </c>
      <c r="B24" s="17">
        <v>20480</v>
      </c>
      <c r="C24" s="17">
        <v>0</v>
      </c>
      <c r="D24" s="17">
        <v>0</v>
      </c>
      <c r="E24" s="17">
        <v>0</v>
      </c>
      <c r="F24" s="17">
        <v>0</v>
      </c>
      <c r="G24" s="12">
        <v>31440</v>
      </c>
      <c r="H24" s="93">
        <v>0</v>
      </c>
      <c r="I24" s="122">
        <v>0</v>
      </c>
      <c r="J24" s="13">
        <f t="shared" si="1"/>
        <v>51920</v>
      </c>
      <c r="O24" s="109" t="s">
        <v>32</v>
      </c>
      <c r="P24" s="17">
        <f t="shared" ref="P24:P25" si="17">B24*$M$10</f>
        <v>19865.599999999999</v>
      </c>
      <c r="Q24" s="17">
        <f t="shared" si="15"/>
        <v>0</v>
      </c>
      <c r="R24" s="17">
        <f t="shared" si="15"/>
        <v>0</v>
      </c>
      <c r="S24" s="17">
        <f t="shared" si="15"/>
        <v>0</v>
      </c>
      <c r="T24" s="17">
        <f t="shared" si="15"/>
        <v>0</v>
      </c>
      <c r="U24" s="17">
        <f t="shared" si="15"/>
        <v>30496.799999999999</v>
      </c>
      <c r="V24" s="93">
        <f t="shared" si="15"/>
        <v>0</v>
      </c>
      <c r="W24" s="17">
        <f t="shared" si="15"/>
        <v>0</v>
      </c>
      <c r="X24" s="102">
        <f t="shared" si="16"/>
        <v>50362.399999999994</v>
      </c>
    </row>
    <row r="25" spans="1:24" x14ac:dyDescent="0.25">
      <c r="A25" s="109" t="s">
        <v>33</v>
      </c>
      <c r="B25" s="23">
        <v>528</v>
      </c>
      <c r="C25" s="20">
        <v>286</v>
      </c>
      <c r="D25" s="20">
        <v>156</v>
      </c>
      <c r="E25" s="20">
        <v>114</v>
      </c>
      <c r="F25" s="20">
        <v>98</v>
      </c>
      <c r="G25" s="12">
        <v>916</v>
      </c>
      <c r="H25" s="94">
        <v>128</v>
      </c>
      <c r="I25" s="123">
        <v>34</v>
      </c>
      <c r="J25" s="13">
        <f t="shared" si="1"/>
        <v>2260</v>
      </c>
      <c r="O25" s="109" t="s">
        <v>33</v>
      </c>
      <c r="P25" s="17">
        <f t="shared" si="17"/>
        <v>512.16</v>
      </c>
      <c r="Q25" s="17">
        <f t="shared" si="15"/>
        <v>277.42</v>
      </c>
      <c r="R25" s="17">
        <f t="shared" si="15"/>
        <v>151.32</v>
      </c>
      <c r="S25" s="17">
        <f t="shared" si="15"/>
        <v>110.58</v>
      </c>
      <c r="T25" s="17">
        <f t="shared" si="15"/>
        <v>95.06</v>
      </c>
      <c r="U25" s="17">
        <f t="shared" si="15"/>
        <v>888.52</v>
      </c>
      <c r="V25" s="93">
        <f t="shared" si="15"/>
        <v>124.16</v>
      </c>
      <c r="W25" s="17">
        <f t="shared" si="15"/>
        <v>32.979999999999997</v>
      </c>
      <c r="X25" s="102">
        <f t="shared" si="16"/>
        <v>2192.1999999999998</v>
      </c>
    </row>
    <row r="26" spans="1:24" x14ac:dyDescent="0.25">
      <c r="A26" s="110" t="s">
        <v>34</v>
      </c>
      <c r="B26" s="17">
        <v>14422</v>
      </c>
      <c r="C26" s="17">
        <v>7820</v>
      </c>
      <c r="D26" s="17">
        <v>4267</v>
      </c>
      <c r="E26" s="17">
        <v>3116</v>
      </c>
      <c r="F26" s="17">
        <v>2684</v>
      </c>
      <c r="G26" s="12">
        <v>25024</v>
      </c>
      <c r="H26" s="93">
        <v>3495</v>
      </c>
      <c r="I26" s="122">
        <v>942</v>
      </c>
      <c r="J26" s="13">
        <f t="shared" si="1"/>
        <v>61770</v>
      </c>
      <c r="O26" s="110" t="s">
        <v>34</v>
      </c>
      <c r="P26" s="17">
        <f>B26*$M$11</f>
        <v>12030.590440029777</v>
      </c>
      <c r="Q26" s="17">
        <f t="shared" ref="Q26:W27" si="18">C26*$M$11</f>
        <v>6523.3128027342154</v>
      </c>
      <c r="R26" s="17">
        <f t="shared" si="18"/>
        <v>3559.459811926713</v>
      </c>
      <c r="S26" s="17">
        <f t="shared" si="18"/>
        <v>2599.3149224194135</v>
      </c>
      <c r="T26" s="17">
        <f t="shared" si="18"/>
        <v>2238.9477701456053</v>
      </c>
      <c r="U26" s="17">
        <f t="shared" si="18"/>
        <v>20874.600968749488</v>
      </c>
      <c r="V26" s="93">
        <f t="shared" si="18"/>
        <v>2915.4703638818519</v>
      </c>
      <c r="W26" s="17">
        <f t="shared" si="18"/>
        <v>785.80059593038754</v>
      </c>
      <c r="X26" s="102">
        <f t="shared" si="16"/>
        <v>51527.497675817453</v>
      </c>
    </row>
    <row r="27" spans="1:24" x14ac:dyDescent="0.25">
      <c r="A27" s="110" t="s">
        <v>35</v>
      </c>
      <c r="B27" s="17">
        <v>7951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93">
        <v>0</v>
      </c>
      <c r="I27" s="122">
        <v>0</v>
      </c>
      <c r="J27" s="13">
        <f t="shared" si="1"/>
        <v>7951</v>
      </c>
      <c r="O27" s="110" t="s">
        <v>35</v>
      </c>
      <c r="P27" s="17">
        <f>B27*$M$11</f>
        <v>6632.5908049283562</v>
      </c>
      <c r="Q27" s="17">
        <f t="shared" si="18"/>
        <v>0</v>
      </c>
      <c r="R27" s="17">
        <f t="shared" si="18"/>
        <v>0</v>
      </c>
      <c r="S27" s="17">
        <f t="shared" si="18"/>
        <v>0</v>
      </c>
      <c r="T27" s="17">
        <f t="shared" si="18"/>
        <v>0</v>
      </c>
      <c r="U27" s="17">
        <f t="shared" si="18"/>
        <v>0</v>
      </c>
      <c r="V27" s="93">
        <f t="shared" si="18"/>
        <v>0</v>
      </c>
      <c r="W27" s="17">
        <f t="shared" si="18"/>
        <v>0</v>
      </c>
      <c r="X27" s="102">
        <f t="shared" si="16"/>
        <v>6632.5908049283562</v>
      </c>
    </row>
    <row r="28" spans="1:24" x14ac:dyDescent="0.25">
      <c r="A28" s="111" t="s">
        <v>36</v>
      </c>
      <c r="B28" s="23">
        <v>34</v>
      </c>
      <c r="C28" s="20">
        <v>504</v>
      </c>
      <c r="D28" s="20">
        <v>281</v>
      </c>
      <c r="E28" s="20">
        <v>200</v>
      </c>
      <c r="F28" s="20">
        <v>169</v>
      </c>
      <c r="G28" s="12">
        <v>37</v>
      </c>
      <c r="H28" s="94">
        <v>227</v>
      </c>
      <c r="I28" s="123">
        <v>61</v>
      </c>
      <c r="J28" s="13">
        <f t="shared" si="1"/>
        <v>1513</v>
      </c>
      <c r="O28" s="111" t="s">
        <v>36</v>
      </c>
      <c r="P28" s="23">
        <f>B28*$M$12</f>
        <v>28.56</v>
      </c>
      <c r="Q28" s="23">
        <f t="shared" ref="Q28:W30" si="19">C28*$M$12</f>
        <v>423.35999999999996</v>
      </c>
      <c r="R28" s="23">
        <f t="shared" si="19"/>
        <v>236.04</v>
      </c>
      <c r="S28" s="23">
        <f t="shared" si="19"/>
        <v>168</v>
      </c>
      <c r="T28" s="23">
        <f t="shared" si="19"/>
        <v>141.96</v>
      </c>
      <c r="U28" s="23">
        <f t="shared" si="19"/>
        <v>31.08</v>
      </c>
      <c r="V28" s="95">
        <f t="shared" si="19"/>
        <v>190.68</v>
      </c>
      <c r="W28" s="23">
        <f t="shared" si="19"/>
        <v>51.239999999999995</v>
      </c>
      <c r="X28" s="102">
        <f t="shared" si="16"/>
        <v>1270.92</v>
      </c>
    </row>
    <row r="29" spans="1:24" x14ac:dyDescent="0.25">
      <c r="A29" s="111" t="s">
        <v>37</v>
      </c>
      <c r="B29" s="17">
        <v>25534</v>
      </c>
      <c r="C29" s="17">
        <v>0</v>
      </c>
      <c r="D29" s="17">
        <v>0</v>
      </c>
      <c r="E29" s="17">
        <v>0</v>
      </c>
      <c r="F29" s="17">
        <v>17839</v>
      </c>
      <c r="G29" s="12">
        <v>0</v>
      </c>
      <c r="H29" s="93">
        <v>0</v>
      </c>
      <c r="I29" s="122">
        <v>0</v>
      </c>
      <c r="J29" s="13">
        <f t="shared" si="1"/>
        <v>43373</v>
      </c>
      <c r="O29" s="111" t="s">
        <v>37</v>
      </c>
      <c r="P29" s="23">
        <f t="shared" ref="P29:P30" si="20">B29*$M$12</f>
        <v>21448.559999999998</v>
      </c>
      <c r="Q29" s="23">
        <f t="shared" si="19"/>
        <v>0</v>
      </c>
      <c r="R29" s="23">
        <f t="shared" si="19"/>
        <v>0</v>
      </c>
      <c r="S29" s="23">
        <f t="shared" si="19"/>
        <v>0</v>
      </c>
      <c r="T29" s="23">
        <f t="shared" si="19"/>
        <v>14984.76</v>
      </c>
      <c r="U29" s="23">
        <f t="shared" si="19"/>
        <v>0</v>
      </c>
      <c r="V29" s="95">
        <f t="shared" si="19"/>
        <v>0</v>
      </c>
      <c r="W29" s="23">
        <f t="shared" si="19"/>
        <v>0</v>
      </c>
      <c r="X29" s="102">
        <f t="shared" si="16"/>
        <v>36433.32</v>
      </c>
    </row>
    <row r="30" spans="1:24" x14ac:dyDescent="0.25">
      <c r="A30" s="111" t="s">
        <v>38</v>
      </c>
      <c r="B30" s="17">
        <v>10326</v>
      </c>
      <c r="C30" s="17">
        <v>8177</v>
      </c>
      <c r="D30" s="17">
        <v>0</v>
      </c>
      <c r="E30" s="17">
        <v>133</v>
      </c>
      <c r="F30" s="17">
        <v>1924</v>
      </c>
      <c r="G30" s="17">
        <v>0</v>
      </c>
      <c r="H30" s="93">
        <v>0</v>
      </c>
      <c r="I30" s="122">
        <v>0</v>
      </c>
      <c r="J30" s="13">
        <f t="shared" si="1"/>
        <v>20560</v>
      </c>
      <c r="O30" s="111" t="s">
        <v>38</v>
      </c>
      <c r="P30" s="23">
        <f t="shared" si="20"/>
        <v>8673.84</v>
      </c>
      <c r="Q30" s="23">
        <f t="shared" si="19"/>
        <v>6868.6799999999994</v>
      </c>
      <c r="R30" s="23">
        <f t="shared" si="19"/>
        <v>0</v>
      </c>
      <c r="S30" s="23">
        <f t="shared" si="19"/>
        <v>111.72</v>
      </c>
      <c r="T30" s="23">
        <f t="shared" si="19"/>
        <v>1616.1599999999999</v>
      </c>
      <c r="U30" s="23">
        <f t="shared" si="19"/>
        <v>0</v>
      </c>
      <c r="V30" s="95">
        <f t="shared" si="19"/>
        <v>0</v>
      </c>
      <c r="W30" s="23">
        <f t="shared" si="19"/>
        <v>0</v>
      </c>
      <c r="X30" s="102">
        <f t="shared" si="16"/>
        <v>17270.400000000001</v>
      </c>
    </row>
    <row r="31" spans="1:24" x14ac:dyDescent="0.25">
      <c r="A31" s="112" t="s">
        <v>39</v>
      </c>
      <c r="B31" s="17">
        <v>88000</v>
      </c>
      <c r="C31" s="17">
        <v>0</v>
      </c>
      <c r="D31" s="17">
        <v>0</v>
      </c>
      <c r="E31" s="17">
        <v>0</v>
      </c>
      <c r="F31" s="17">
        <v>0</v>
      </c>
      <c r="G31" s="12">
        <v>83380</v>
      </c>
      <c r="H31" s="93">
        <v>0</v>
      </c>
      <c r="I31" s="122">
        <v>0</v>
      </c>
      <c r="J31" s="13">
        <f t="shared" si="1"/>
        <v>171380</v>
      </c>
      <c r="O31" s="112" t="s">
        <v>39</v>
      </c>
      <c r="P31" s="17">
        <f>B31*$M$13</f>
        <v>85544.26237989786</v>
      </c>
      <c r="Q31" s="17">
        <f t="shared" ref="Q31:W32" si="21">C31*$M$13</f>
        <v>0</v>
      </c>
      <c r="R31" s="17">
        <f t="shared" si="21"/>
        <v>0</v>
      </c>
      <c r="S31" s="17">
        <f t="shared" si="21"/>
        <v>0</v>
      </c>
      <c r="T31" s="17">
        <f t="shared" si="21"/>
        <v>0</v>
      </c>
      <c r="U31" s="17">
        <f t="shared" si="21"/>
        <v>81053.188604953233</v>
      </c>
      <c r="V31" s="93">
        <f t="shared" si="21"/>
        <v>0</v>
      </c>
      <c r="W31" s="17">
        <f t="shared" si="21"/>
        <v>0</v>
      </c>
      <c r="X31" s="102">
        <f t="shared" si="16"/>
        <v>166597.45098485111</v>
      </c>
    </row>
    <row r="32" spans="1:24" x14ac:dyDescent="0.25">
      <c r="A32" s="112" t="s">
        <v>40</v>
      </c>
      <c r="B32" s="17">
        <v>756</v>
      </c>
      <c r="C32" s="17">
        <v>410</v>
      </c>
      <c r="D32" s="17">
        <v>224</v>
      </c>
      <c r="E32" s="17">
        <v>163</v>
      </c>
      <c r="F32" s="17">
        <v>141</v>
      </c>
      <c r="G32" s="12">
        <v>1311</v>
      </c>
      <c r="H32" s="93">
        <v>183</v>
      </c>
      <c r="I32" s="122">
        <v>49</v>
      </c>
      <c r="J32" s="13">
        <f t="shared" si="1"/>
        <v>3237</v>
      </c>
      <c r="O32" s="112" t="s">
        <v>40</v>
      </c>
      <c r="P32" s="17">
        <f>B32*$M$13</f>
        <v>734.90298135457715</v>
      </c>
      <c r="Q32" s="17">
        <f t="shared" si="21"/>
        <v>398.55849517906961</v>
      </c>
      <c r="R32" s="17">
        <f t="shared" si="21"/>
        <v>217.7490315124673</v>
      </c>
      <c r="S32" s="17">
        <f t="shared" si="21"/>
        <v>158.45130418094718</v>
      </c>
      <c r="T32" s="17">
        <f t="shared" si="21"/>
        <v>137.06523858597271</v>
      </c>
      <c r="U32" s="17">
        <f t="shared" si="21"/>
        <v>1274.415090682342</v>
      </c>
      <c r="V32" s="93">
        <f t="shared" si="21"/>
        <v>177.89318199456034</v>
      </c>
      <c r="W32" s="17">
        <f t="shared" si="21"/>
        <v>47.63260064335222</v>
      </c>
      <c r="X32" s="102">
        <f t="shared" si="16"/>
        <v>3146.667924133289</v>
      </c>
    </row>
    <row r="33" spans="1:24" x14ac:dyDescent="0.25">
      <c r="A33" s="113" t="s">
        <v>41</v>
      </c>
      <c r="B33" s="23">
        <v>5</v>
      </c>
      <c r="C33" s="20">
        <v>75</v>
      </c>
      <c r="D33" s="20">
        <v>42</v>
      </c>
      <c r="E33" s="20">
        <v>30</v>
      </c>
      <c r="F33" s="20">
        <v>25</v>
      </c>
      <c r="G33" s="12">
        <v>6</v>
      </c>
      <c r="H33" s="94">
        <v>34</v>
      </c>
      <c r="I33" s="123">
        <v>9</v>
      </c>
      <c r="J33" s="13">
        <f t="shared" si="1"/>
        <v>226</v>
      </c>
      <c r="O33" s="113" t="s">
        <v>41</v>
      </c>
      <c r="P33" s="23">
        <f>B33*$M$14</f>
        <v>3.915948609609905</v>
      </c>
      <c r="Q33" s="23">
        <f t="shared" ref="Q33:W34" si="22">C33*$M$14</f>
        <v>58.739229144148574</v>
      </c>
      <c r="R33" s="23">
        <f t="shared" si="22"/>
        <v>32.893968320723204</v>
      </c>
      <c r="S33" s="23">
        <f t="shared" si="22"/>
        <v>23.495691657659428</v>
      </c>
      <c r="T33" s="23">
        <f t="shared" si="22"/>
        <v>19.579743048049526</v>
      </c>
      <c r="U33" s="23">
        <f t="shared" si="22"/>
        <v>4.699138331531886</v>
      </c>
      <c r="V33" s="95">
        <f t="shared" si="22"/>
        <v>26.628450545347356</v>
      </c>
      <c r="W33" s="23">
        <f t="shared" si="22"/>
        <v>7.048707497297829</v>
      </c>
      <c r="X33" s="102">
        <f t="shared" si="16"/>
        <v>177.00087715436771</v>
      </c>
    </row>
    <row r="34" spans="1:24" x14ac:dyDescent="0.25">
      <c r="A34" s="113" t="s">
        <v>42</v>
      </c>
      <c r="B34" s="17">
        <v>50926</v>
      </c>
      <c r="C34" s="17">
        <v>0</v>
      </c>
      <c r="D34" s="17">
        <v>0</v>
      </c>
      <c r="E34" s="17">
        <v>0</v>
      </c>
      <c r="F34" s="17">
        <v>0</v>
      </c>
      <c r="G34" s="12">
        <v>53960</v>
      </c>
      <c r="H34" s="93">
        <v>0</v>
      </c>
      <c r="I34" s="122">
        <v>0</v>
      </c>
      <c r="J34" s="13">
        <f t="shared" si="1"/>
        <v>104886</v>
      </c>
      <c r="O34" s="113" t="s">
        <v>42</v>
      </c>
      <c r="P34" s="23">
        <f>B34*$M$14</f>
        <v>39884.719778598803</v>
      </c>
      <c r="Q34" s="23">
        <f t="shared" si="22"/>
        <v>0</v>
      </c>
      <c r="R34" s="23">
        <f t="shared" si="22"/>
        <v>0</v>
      </c>
      <c r="S34" s="23">
        <f t="shared" si="22"/>
        <v>0</v>
      </c>
      <c r="T34" s="23">
        <f t="shared" si="22"/>
        <v>0</v>
      </c>
      <c r="U34" s="23">
        <f t="shared" si="22"/>
        <v>42260.917394910095</v>
      </c>
      <c r="V34" s="95">
        <f t="shared" si="22"/>
        <v>0</v>
      </c>
      <c r="W34" s="23">
        <f t="shared" si="22"/>
        <v>0</v>
      </c>
      <c r="X34" s="102">
        <f t="shared" si="16"/>
        <v>82145.637173508905</v>
      </c>
    </row>
    <row r="35" spans="1:24" x14ac:dyDescent="0.25">
      <c r="A35" s="114" t="s">
        <v>43</v>
      </c>
      <c r="B35" s="17">
        <v>71</v>
      </c>
      <c r="C35" s="17">
        <v>1038</v>
      </c>
      <c r="D35" s="17">
        <v>579</v>
      </c>
      <c r="E35" s="17">
        <v>412</v>
      </c>
      <c r="F35" s="17">
        <v>349</v>
      </c>
      <c r="G35" s="12">
        <v>77</v>
      </c>
      <c r="H35" s="93">
        <v>469</v>
      </c>
      <c r="I35" s="122">
        <v>126</v>
      </c>
      <c r="J35" s="13">
        <f>SUM(B35:I35)</f>
        <v>3121</v>
      </c>
      <c r="O35" s="114" t="s">
        <v>43</v>
      </c>
      <c r="P35" s="17">
        <f>B35*$M$15</f>
        <v>24.171925829538061</v>
      </c>
      <c r="Q35" s="17">
        <f t="shared" ref="Q35:W37" si="23">C35*$M$15</f>
        <v>353.38674663465508</v>
      </c>
      <c r="R35" s="17">
        <f t="shared" si="23"/>
        <v>197.12035289158504</v>
      </c>
      <c r="S35" s="17">
        <f t="shared" si="23"/>
        <v>140.26525974323496</v>
      </c>
      <c r="T35" s="17">
        <f t="shared" si="23"/>
        <v>118.81693119026455</v>
      </c>
      <c r="U35" s="17">
        <f t="shared" si="23"/>
        <v>26.214623786963813</v>
      </c>
      <c r="V35" s="93">
        <f t="shared" si="23"/>
        <v>159.6708903387796</v>
      </c>
      <c r="W35" s="17">
        <f t="shared" si="23"/>
        <v>42.89665710594079</v>
      </c>
      <c r="X35" s="102">
        <f>SUM(P35:W35)</f>
        <v>1062.5433875209619</v>
      </c>
    </row>
    <row r="36" spans="1:24" x14ac:dyDescent="0.25">
      <c r="A36" s="114" t="s">
        <v>44</v>
      </c>
      <c r="B36" s="23">
        <v>340</v>
      </c>
      <c r="C36" s="17">
        <v>184</v>
      </c>
      <c r="D36" s="17">
        <v>101</v>
      </c>
      <c r="E36" s="17">
        <v>74</v>
      </c>
      <c r="F36" s="17">
        <v>63</v>
      </c>
      <c r="G36" s="17">
        <v>590</v>
      </c>
      <c r="H36" s="93">
        <v>82</v>
      </c>
      <c r="I36" s="122">
        <v>22</v>
      </c>
      <c r="J36" s="13">
        <f t="shared" si="1"/>
        <v>1456</v>
      </c>
      <c r="O36" s="114" t="s">
        <v>44</v>
      </c>
      <c r="P36" s="17">
        <f t="shared" ref="P36:P37" si="24">B36*$M$15</f>
        <v>115.75288425412593</v>
      </c>
      <c r="Q36" s="17">
        <f t="shared" si="23"/>
        <v>62.64273736105639</v>
      </c>
      <c r="R36" s="17">
        <f t="shared" si="23"/>
        <v>34.385415616666819</v>
      </c>
      <c r="S36" s="17">
        <f t="shared" si="23"/>
        <v>25.193274808250937</v>
      </c>
      <c r="T36" s="17">
        <f t="shared" si="23"/>
        <v>21.448328552970395</v>
      </c>
      <c r="U36" s="17">
        <f t="shared" si="23"/>
        <v>200.8652991468656</v>
      </c>
      <c r="V36" s="93">
        <f t="shared" si="23"/>
        <v>27.916872084818607</v>
      </c>
      <c r="W36" s="17">
        <f t="shared" si="23"/>
        <v>7.4898925105610896</v>
      </c>
      <c r="X36" s="102">
        <f t="shared" ref="X36:X37" si="25">SUM(P36:W36)</f>
        <v>495.69470433531575</v>
      </c>
    </row>
    <row r="37" spans="1:24" ht="15.75" thickBot="1" x14ac:dyDescent="0.3">
      <c r="A37" s="114" t="s">
        <v>45</v>
      </c>
      <c r="B37" s="17">
        <v>11535</v>
      </c>
      <c r="C37" s="17">
        <v>0</v>
      </c>
      <c r="D37" s="17">
        <v>0</v>
      </c>
      <c r="E37" s="17">
        <v>0</v>
      </c>
      <c r="F37" s="17">
        <v>0</v>
      </c>
      <c r="G37" s="17">
        <v>5857</v>
      </c>
      <c r="H37" s="93">
        <v>0</v>
      </c>
      <c r="I37" s="125">
        <v>0</v>
      </c>
      <c r="J37" s="42">
        <f t="shared" si="1"/>
        <v>17392</v>
      </c>
      <c r="O37" s="114" t="s">
        <v>45</v>
      </c>
      <c r="P37" s="17">
        <f t="shared" si="24"/>
        <v>3927.0868231510076</v>
      </c>
      <c r="Q37" s="17">
        <f t="shared" si="23"/>
        <v>0</v>
      </c>
      <c r="R37" s="17">
        <f t="shared" si="23"/>
        <v>0</v>
      </c>
      <c r="S37" s="17">
        <f t="shared" si="23"/>
        <v>0</v>
      </c>
      <c r="T37" s="17">
        <f t="shared" si="23"/>
        <v>0</v>
      </c>
      <c r="U37" s="17">
        <f t="shared" si="23"/>
        <v>1994.0136561071047</v>
      </c>
      <c r="V37" s="93">
        <f t="shared" si="23"/>
        <v>0</v>
      </c>
      <c r="W37" s="116">
        <f t="shared" si="23"/>
        <v>0</v>
      </c>
      <c r="X37" s="117">
        <f t="shared" si="25"/>
        <v>5921.1004792581125</v>
      </c>
    </row>
    <row r="38" spans="1:24" x14ac:dyDescent="0.25">
      <c r="A38" s="30" t="s">
        <v>46</v>
      </c>
      <c r="B38" s="17">
        <f t="shared" ref="B38:I38" si="26">SUM(B2:B37)</f>
        <v>1252417</v>
      </c>
      <c r="C38" s="17">
        <f t="shared" si="26"/>
        <v>742880</v>
      </c>
      <c r="D38" s="17">
        <f t="shared" si="26"/>
        <v>489416</v>
      </c>
      <c r="E38" s="17">
        <f t="shared" si="26"/>
        <v>262770</v>
      </c>
      <c r="F38" s="17">
        <f t="shared" si="26"/>
        <v>216618</v>
      </c>
      <c r="G38" s="17">
        <f t="shared" si="26"/>
        <v>1509757</v>
      </c>
      <c r="H38" s="127">
        <f t="shared" si="26"/>
        <v>379609</v>
      </c>
      <c r="I38" s="46">
        <f t="shared" si="26"/>
        <v>125065</v>
      </c>
      <c r="J38" s="47">
        <f>SUM(B38:I38)</f>
        <v>4978532</v>
      </c>
      <c r="O38" s="30" t="s">
        <v>46</v>
      </c>
      <c r="P38" s="17">
        <f t="shared" ref="P38:W39" si="27">SUM(P2:P37)</f>
        <v>490772.61972782167</v>
      </c>
      <c r="Q38" s="17">
        <f t="shared" si="27"/>
        <v>337237.51898122107</v>
      </c>
      <c r="R38" s="17">
        <f t="shared" si="27"/>
        <v>248050.34768035624</v>
      </c>
      <c r="S38" s="17">
        <f t="shared" si="27"/>
        <v>96819.559673019816</v>
      </c>
      <c r="T38" s="17">
        <f t="shared" si="27"/>
        <v>81390.057930938594</v>
      </c>
      <c r="U38" s="17">
        <f t="shared" si="27"/>
        <v>648013.37511338573</v>
      </c>
      <c r="V38" s="118">
        <f t="shared" si="27"/>
        <v>194840.06800700407</v>
      </c>
      <c r="W38" s="17">
        <f t="shared" si="27"/>
        <v>71760.940155582284</v>
      </c>
      <c r="X38" s="17">
        <f>SUM(P38:W38)</f>
        <v>2168884.4872693298</v>
      </c>
    </row>
    <row r="39" spans="1:24" x14ac:dyDescent="0.25">
      <c r="O39" s="30" t="s">
        <v>46</v>
      </c>
      <c r="P39" s="17">
        <v>1252417</v>
      </c>
      <c r="Q39" s="17">
        <v>742880</v>
      </c>
      <c r="R39" s="17">
        <v>489416</v>
      </c>
      <c r="S39" s="17">
        <v>262770</v>
      </c>
      <c r="T39" s="17">
        <v>216618</v>
      </c>
      <c r="U39" s="17">
        <v>1509757</v>
      </c>
      <c r="V39" s="127">
        <f t="shared" si="27"/>
        <v>382384.0833063277</v>
      </c>
      <c r="W39" s="17">
        <v>125065</v>
      </c>
      <c r="X39" s="17">
        <v>4978532</v>
      </c>
    </row>
    <row r="40" spans="1:24" x14ac:dyDescent="0.25">
      <c r="O40" s="30"/>
      <c r="P40" s="115">
        <f>P38/P39</f>
        <v>0.39186039452340687</v>
      </c>
      <c r="Q40" s="115">
        <f t="shared" ref="Q40:X40" si="28">Q38/Q39</f>
        <v>0.45395961525578971</v>
      </c>
      <c r="R40" s="115">
        <f t="shared" si="28"/>
        <v>0.50682925707446469</v>
      </c>
      <c r="S40" s="115">
        <f t="shared" si="28"/>
        <v>0.36845743301373757</v>
      </c>
      <c r="T40" s="115">
        <f t="shared" si="28"/>
        <v>0.37573081614149606</v>
      </c>
      <c r="U40" s="115">
        <f t="shared" si="28"/>
        <v>0.42921700320871886</v>
      </c>
      <c r="V40" s="115">
        <f t="shared" si="28"/>
        <v>0.50954021496474733</v>
      </c>
      <c r="W40" s="115">
        <f t="shared" si="28"/>
        <v>0.57378915088619742</v>
      </c>
      <c r="X40" s="115">
        <f t="shared" si="28"/>
        <v>0.43564739310088391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24D5-7BAF-43E0-8771-9841AEE084E6}">
  <dimension ref="B3:H14"/>
  <sheetViews>
    <sheetView workbookViewId="0">
      <selection activeCell="D26" sqref="D26"/>
    </sheetView>
  </sheetViews>
  <sheetFormatPr baseColWidth="10" defaultRowHeight="15" x14ac:dyDescent="0.25"/>
  <cols>
    <col min="2" max="2" width="9.85546875" bestFit="1" customWidth="1"/>
    <col min="3" max="3" width="17.42578125" bestFit="1" customWidth="1"/>
    <col min="6" max="6" width="13" bestFit="1" customWidth="1"/>
    <col min="7" max="7" width="16.7109375" customWidth="1"/>
  </cols>
  <sheetData>
    <row r="3" spans="2:8" x14ac:dyDescent="0.25">
      <c r="B3" s="130" t="s">
        <v>83</v>
      </c>
      <c r="C3" s="131"/>
      <c r="D3" s="132"/>
      <c r="F3" s="133" t="s">
        <v>81</v>
      </c>
      <c r="G3" s="134"/>
      <c r="H3" s="135"/>
    </row>
    <row r="5" spans="2:8" x14ac:dyDescent="0.25">
      <c r="B5" s="109" t="s">
        <v>77</v>
      </c>
      <c r="C5" s="109" t="s">
        <v>74</v>
      </c>
      <c r="D5" s="17">
        <v>18817</v>
      </c>
      <c r="F5" s="109" t="s">
        <v>74</v>
      </c>
      <c r="G5" s="128">
        <v>0.97</v>
      </c>
      <c r="H5" s="17">
        <f>D5*G5</f>
        <v>18252.489999999998</v>
      </c>
    </row>
    <row r="6" spans="2:8" x14ac:dyDescent="0.25">
      <c r="B6" s="109"/>
      <c r="C6" s="109" t="s">
        <v>75</v>
      </c>
      <c r="D6" s="17">
        <v>0</v>
      </c>
      <c r="F6" s="109" t="s">
        <v>75</v>
      </c>
      <c r="G6" s="128">
        <v>0.97</v>
      </c>
      <c r="H6" s="17">
        <v>0</v>
      </c>
    </row>
    <row r="7" spans="2:8" x14ac:dyDescent="0.25">
      <c r="B7" s="109"/>
      <c r="C7" s="109" t="s">
        <v>76</v>
      </c>
      <c r="D7" s="17">
        <v>128</v>
      </c>
      <c r="F7" s="109" t="s">
        <v>76</v>
      </c>
      <c r="G7" s="128">
        <v>1</v>
      </c>
      <c r="H7" s="17">
        <v>128</v>
      </c>
    </row>
    <row r="8" spans="2:8" x14ac:dyDescent="0.25">
      <c r="B8" s="109"/>
      <c r="C8" s="109" t="s">
        <v>82</v>
      </c>
      <c r="D8" s="17">
        <v>12448.590000000002</v>
      </c>
      <c r="F8" s="109" t="s">
        <v>82</v>
      </c>
      <c r="G8" s="128">
        <v>0.04</v>
      </c>
      <c r="H8" s="17">
        <f>D14*G8</f>
        <v>497.94360000000012</v>
      </c>
    </row>
    <row r="9" spans="2:8" x14ac:dyDescent="0.25">
      <c r="D9" s="17">
        <f>SUM(D5:D8)</f>
        <v>31393.590000000004</v>
      </c>
      <c r="H9" s="17">
        <f>SUM(H5:H8)</f>
        <v>18878.433599999997</v>
      </c>
    </row>
    <row r="12" spans="2:8" x14ac:dyDescent="0.25">
      <c r="B12" s="129" t="s">
        <v>78</v>
      </c>
      <c r="C12" s="129" t="s">
        <v>74</v>
      </c>
      <c r="D12" s="17">
        <v>177837</v>
      </c>
      <c r="F12" s="30" t="s">
        <v>77</v>
      </c>
      <c r="G12" s="30" t="s">
        <v>80</v>
      </c>
      <c r="H12" s="17">
        <v>31393.590000000004</v>
      </c>
    </row>
    <row r="13" spans="2:8" x14ac:dyDescent="0.25">
      <c r="B13" s="30" t="s">
        <v>77</v>
      </c>
      <c r="C13" s="30" t="s">
        <v>79</v>
      </c>
      <c r="D13" s="128">
        <v>7.0000000000000007E-2</v>
      </c>
      <c r="F13" s="30"/>
      <c r="G13" s="30" t="s">
        <v>81</v>
      </c>
      <c r="H13" s="17">
        <f>H9</f>
        <v>18878.433599999997</v>
      </c>
    </row>
    <row r="14" spans="2:8" x14ac:dyDescent="0.25">
      <c r="D14" s="17">
        <f>D12*D13</f>
        <v>12448.590000000002</v>
      </c>
      <c r="H14" s="115">
        <f>H13/H12</f>
        <v>0.6013467590039876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Donemiliaga</vt:lpstr>
      <vt:lpstr>Bilketa</vt:lpstr>
      <vt:lpstr>Tratamendua</vt:lpstr>
      <vt:lpstr>Tasa</vt:lpstr>
      <vt:lpstr>Papera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 Alejo</dc:creator>
  <cp:lastModifiedBy>Iker Alejo</cp:lastModifiedBy>
  <dcterms:created xsi:type="dcterms:W3CDTF">2015-06-05T18:19:34Z</dcterms:created>
  <dcterms:modified xsi:type="dcterms:W3CDTF">2025-11-28T05:51:23Z</dcterms:modified>
</cp:coreProperties>
</file>